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otsiaalministeerium.ee\dfs\kasutajad\tonis.jaagus\Desktop\temp\"/>
    </mc:Choice>
  </mc:AlternateContent>
  <xr:revisionPtr revIDLastSave="0" documentId="13_ncr:1_{3EACFC49-791C-4CED-B010-7AF2EDA8B5BD}" xr6:coauthVersionLast="47" xr6:coauthVersionMax="47" xr10:uidLastSave="{00000000-0000-0000-0000-000000000000}"/>
  <bookViews>
    <workbookView xWindow="-108" yWindow="-108" windowWidth="23256" windowHeight="12576" activeTab="2" xr2:uid="{00000000-000D-0000-FFFF-FFFF00000000}"/>
  </bookViews>
  <sheets>
    <sheet name="Koond" sheetId="8" r:id="rId1"/>
    <sheet name="Arendusprojektid" sheetId="7" r:id="rId2"/>
    <sheet name="upTIS 2023" sheetId="4" r:id="rId3"/>
    <sheet name="TIS 2023" sheetId="5" r:id="rId4"/>
  </sheets>
  <definedNames>
    <definedName name="_xlnm._FilterDatabase" localSheetId="3" hidden="1">'TIS 2023'!$A$2:$H$11</definedName>
    <definedName name="_xlnm._FilterDatabase" localSheetId="2" hidden="1">'upTIS 2023'!$A$2:$F$31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8" l="1"/>
  <c r="C12" i="8"/>
  <c r="C11" i="8"/>
  <c r="D4" i="8" l="1"/>
  <c r="C5" i="8"/>
  <c r="B5" i="8"/>
  <c r="D5" i="8" s="1"/>
  <c r="C4" i="8"/>
  <c r="E4" i="8" s="1"/>
  <c r="B4" i="8"/>
  <c r="C3" i="8"/>
  <c r="C6" i="8" s="1"/>
  <c r="B3" i="8"/>
  <c r="E3" i="8" s="1"/>
  <c r="C2" i="8"/>
  <c r="E2" i="8" s="1"/>
  <c r="B2" i="8"/>
  <c r="D2" i="8" s="1"/>
  <c r="D3" i="8" l="1"/>
  <c r="D6" i="8" s="1"/>
  <c r="B6" i="8"/>
  <c r="E6" i="8" s="1"/>
  <c r="E5" i="8"/>
  <c r="D30" i="4" l="1"/>
  <c r="D11" i="5"/>
  <c r="E11" i="5"/>
  <c r="E30" i="4"/>
  <c r="F9" i="7" l="1"/>
  <c r="E9" i="7"/>
  <c r="D9" i="7"/>
  <c r="D15" i="7"/>
  <c r="F13" i="7"/>
  <c r="F7" i="7"/>
  <c r="F6" i="7"/>
  <c r="F5" i="7"/>
  <c r="F4" i="7"/>
  <c r="F8" i="7"/>
  <c r="F3" i="7"/>
  <c r="E15" i="7" l="1"/>
  <c r="F23" i="4" l="1"/>
  <c r="F4" i="4" l="1"/>
  <c r="F5" i="4"/>
  <c r="F6" i="4"/>
  <c r="F7" i="4"/>
  <c r="F8" i="4"/>
  <c r="F9" i="4"/>
  <c r="F10" i="4"/>
  <c r="F11" i="4"/>
  <c r="F12" i="4"/>
  <c r="F13" i="4"/>
  <c r="F14" i="4"/>
  <c r="F15" i="4"/>
  <c r="F16" i="4"/>
  <c r="F17" i="4"/>
  <c r="F18" i="4"/>
  <c r="F19" i="4"/>
  <c r="F20" i="4"/>
  <c r="F21" i="4"/>
  <c r="F22" i="4"/>
  <c r="F24" i="4"/>
  <c r="F25" i="4"/>
  <c r="F26" i="4"/>
  <c r="F27" i="4"/>
  <c r="F28" i="4"/>
  <c r="F29" i="4"/>
  <c r="F3" i="4"/>
  <c r="F14" i="7"/>
  <c r="F10" i="5"/>
  <c r="F4" i="5"/>
  <c r="F5" i="5"/>
  <c r="F6" i="5"/>
  <c r="F7" i="5"/>
  <c r="F8" i="5"/>
  <c r="F9" i="5"/>
  <c r="F3" i="5"/>
  <c r="F11" i="5" l="1"/>
  <c r="F15" i="7"/>
  <c r="F30" i="4"/>
</calcChain>
</file>

<file path=xl/sharedStrings.xml><?xml version="1.0" encoding="utf-8"?>
<sst xmlns="http://schemas.openxmlformats.org/spreadsheetml/2006/main" count="202" uniqueCount="175">
  <si>
    <t>uus eKiirabi</t>
  </si>
  <si>
    <t>Ravimiskeem</t>
  </si>
  <si>
    <t>Kristiina Kauer</t>
  </si>
  <si>
    <t>Kodulähedased analüüsid</t>
  </si>
  <si>
    <t>Haiglaravimite digitaliseerimine</t>
  </si>
  <si>
    <t>Digiregistratuuri UX/UI uuendamine</t>
  </si>
  <si>
    <t>Bensodiasepiinide e-konsultatsiooni arendus (50 000 - 300 000)</t>
  </si>
  <si>
    <t>Meelis Tivas</t>
  </si>
  <si>
    <t>Kokku</t>
  </si>
  <si>
    <t>eKonsultatsioon</t>
  </si>
  <si>
    <t>Arendusprojektid:</t>
  </si>
  <si>
    <t>digiregistratuur</t>
  </si>
  <si>
    <t>Tootehaldus:</t>
  </si>
  <si>
    <t>TIS:</t>
  </si>
  <si>
    <t>upTIS:</t>
  </si>
  <si>
    <t>TP</t>
  </si>
  <si>
    <t>Tööplaani rea nimetus</t>
  </si>
  <si>
    <t>Selgitused</t>
  </si>
  <si>
    <t>PROJ-2879</t>
  </si>
  <si>
    <t>Ühtse patsiendiregistri arendustööd (upTIS platvormitööd)</t>
  </si>
  <si>
    <t>Ühtse patsiendiregistri loomine, mille tulemusena tekib tervisevaldkonnas ühtne patsiendi üldandmestik. Patsiendiregister võetakse kasutusele tervise infosüsteemi ja tervise infosüsteemiga seotud lahenduste (nt terviseportaal) poolt ning samamoodi on ootus, et patsiendiregister võetaks kasutusele tervishoiuasutuste poolt, et patsiendi üldandmeid ei peaks enam mitmes eri andmekoosseisus tervisevaldkonnas hoidma. Lisaks tekib võimalus olla patsiendi üldandmete osas andmeandjaks rahvastikuregistrile. Töödega alustati 2022. aastal ning tööd kestavad kuni 2023. aasta keskpaigani</t>
  </si>
  <si>
    <t>PROJ-2880</t>
  </si>
  <si>
    <t>Pildipanga ja Retseptikeskuse integratsioon ning pub-keskuse andmete kasutus uuel platvormil (upTIS platvormitööd)</t>
  </si>
  <si>
    <t>Tööde tulemusena kirjutatakse upTIS mikroteenuste platvormile webMethods pealt ümber pildipanga ja retseptikeskuse integratsioonitööd ning Publitseerimiskeskuse andmete kasutus (terminoloogia). Tööde eesmärgiks on viia funktsioonid paremini skaleeruva töökindla platvormi peale. Tööd kestavad 2023. aasta algusest kuni aasta lõpuni (eraldi konkursid), eelarve jaguneb: Pildipank: 50 000€; retsept:  75 000€, pub: 25 000€.</t>
  </si>
  <si>
    <t>PROJ-2921</t>
  </si>
  <si>
    <t>Dokumendi väljavõtete üleviimine uuele platvormile (upTIS platvormitööd)</t>
  </si>
  <si>
    <t>Dokumentide väljavõtete (DAINDocumentAnalysis webMethods pakett) ümber kirjutamine upTIS platvormil mikroteenustena. Vastav pakett vastutab selle eest, et dokumendi väljavõtte päringute ja aegkriitiliste andmete päringu jaoks saaksid vajalikud terviseandmete väljavõtted kättesaadavaks. Tööd kestavad 2023. aasta keskpaigast kuni aasta lõpuni</t>
  </si>
  <si>
    <t>PROJ-2922</t>
  </si>
  <si>
    <t>Aegkriitiliste andmete teenuse üleviimine uuele platvormile (upTIS platvormitööd)</t>
  </si>
  <si>
    <t>Aegkriitiliste andmete teenuse üleviimine webMethods platvormilt upTIS mikroteenuste platvormile. Töödega alustatakse 2022. aastal ning tööd kestavad kuni 2023. aasta keskpaigani</t>
  </si>
  <si>
    <t>PROJ-2923</t>
  </si>
  <si>
    <t>Tervisetõendite funktsionaalsuse üleviimine uuele platvormile</t>
  </si>
  <si>
    <t>Tervisetõendite funktsionaalsuse üleviimine webMethods platvormilt upTIS mikroteenuste platvormile. Töödega alustatakse 2022. aastal ning tööd kestavad kuni 2023. aasta lõpuni</t>
  </si>
  <si>
    <t>PROJ-2924</t>
  </si>
  <si>
    <t xml:space="preserve">Uue põlvkonna tervise infosüsteemi platvormi täiendavad arendusvajadused </t>
  </si>
  <si>
    <t>upTIS platvormi arendustööd hõlmavad endas palju ettenägematuid asjaolusid, millele peab olema võimekus jooksvalt reageerida. Reageerimisviisiks on väiksemate täiendustööde tegemine, proof-of-concept stiilis katsetused vm. Ettenägematute asjaolude jaoks peab olema puhver, mis võimaldab agiilselt tööde teostamisele läheneda.</t>
  </si>
  <si>
    <t>PROJ-2946</t>
  </si>
  <si>
    <t>Uue põlvkonna tervise infosüsteemi platvormitööde turvatestimine</t>
  </si>
  <si>
    <t>2023. aastal viiakse läbi mitmeid upTIS platvormi arendustöid. Enne arendustööde tootestamist tuleb viia läbi turvatestid veendumaks loodud lahenduste turvalisuses. Turvatestid võivad hõlmata ka varasemalt tehtud platvormitöid, mis on seni olnud tootestamise ootel</t>
  </si>
  <si>
    <t>PROJ-2947</t>
  </si>
  <si>
    <t>Üle toodud - LIVEga võrdväärse tervise infosüsteemi testandmestiku loomine koormustestide läbiviimiseks</t>
  </si>
  <si>
    <t>Töö eesmärk on luua tervise infosüsteemi LIVE andmebaasiga võrdväärne testandmestik, mida saame kasutada tervise infosüsteemiga seotud koormustestideks ja funktsionaalseteks testideks ning mis on esimene alustala upTIS raames hästi funktsioneeriva testimise sandboxi loomiseks. Eelanalüüsiga on alustatud 2022. aastal alustatud. Töö jätkub 2023. aastal kuni aasta keskpaigani.</t>
  </si>
  <si>
    <t>PROJ-2948</t>
  </si>
  <si>
    <t>FHIR klient-teenuste analüüs</t>
  </si>
  <si>
    <t>Analüüsi eesmärgiks on tagada parem ülevaade tervisevaldkonna ökosüsteemi vaates võimalikest probleemkohtadest ja neid adresseerivatest potentsiaalsetest lahendustest, mis aitavad sündmuspõhise andmevahetuse raames kaasa parema koostalitusvõime saavutamisele</t>
  </si>
  <si>
    <t>PROJ-2950</t>
  </si>
  <si>
    <t>E-tervise valdkonna sihtarhitektuuri väljatöötamine ja tugi rakendamiseks</t>
  </si>
  <si>
    <t>Tegevus e-tervise valdkonna sihtarhitektuuri väljatöötamiseks ja toe pakkumine selle rakendamiseks. Vajalik arvestada TalTech ja Cybernetica liikmete töötasuga, sh hilisema konsultatsiooniga</t>
  </si>
  <si>
    <t>PROJ-2951</t>
  </si>
  <si>
    <t>Terviseportaali logipäringute viimine andmejälgija liidese peale</t>
  </si>
  <si>
    <t>Peale terviseandmete migreerimist uuele platvormile on vaja panna terviseportaal suhtlema uue audit teenusega (saab logikirjed uuest andmebaasist), sh logid peavad olema andmejälgijaga ühilduvad. Seotud platvormi arendustöödega (töö eelduseks on olemasolevate andmete migratsioon)</t>
  </si>
  <si>
    <t>PROJ-2952</t>
  </si>
  <si>
    <t>Otsusetoe andmekoonduri arendus seoses TIS dokumentide viimisega uuele platvormile</t>
  </si>
  <si>
    <t xml:space="preserve">Peale terviseandmete migreerimist uuele platvormile on vaja tagada, et otsusetoe andmekoondur oskaks uuest andmebaasist andmeid lugeda. Seotud platvormi arendustöödega (töö eelduseks on olemasolevate andmete migratsioon) </t>
  </si>
  <si>
    <t>PROJ-2953</t>
  </si>
  <si>
    <t>Tervise infosüsteemi nõusolekuteenuse jätkuarendused 2023</t>
  </si>
  <si>
    <t>Töö eesmärgiks on tagada, et oleksime TISi poolel valmis võimalikeks lisaarendustöödeks, mis võivad tekkida kolmandate osapoolte uutest andmepäringute soovidest. Töö on mõeldud peale õigusruumi jõustumist täiendavate andmepäringute loomiseks</t>
  </si>
  <si>
    <t>PROJ-2955</t>
  </si>
  <si>
    <t>FHIR serveri kasutuselevõtmine sündmuspõhise andmevahetuse toetamiseks</t>
  </si>
  <si>
    <t>FHIR serveri kasutuselevõtmine, mis hakkab toetama granulaarsemat sündmuspõhist andmevahetusmudelit. FHIR server peab võimaldama terviseandmeid vastu võtta ja päringutele vastata, FHIR server peab võimaldama terviseandmeid eraldada (nt eraldada patsiendi, tervise ja administratiivsed andmed) jm nõuded. Tuleb tagada, et FHIR server vastaks TEHIK MFN nõuetele</t>
  </si>
  <si>
    <t>PROJ-2956</t>
  </si>
  <si>
    <t>Sündmuspõhise andmevahetuse jaoks andmekvaliteedi kontrollide mehhanismi tööle rakendamine</t>
  </si>
  <si>
    <t>Uute andmeedastusteenuste loomisel tuleb koheselt pöörata palju tähelepanu andmekvaliteedi kontrollidele, et minimeerida kehva kvaliteediga terviseandmete vastu võtmist. FHIRil baseeruva sündmuspõhise andmevahetuse korral tuleb mõelda läbi andmekvaliteedi kontrollide loogika ning tagada vajalikud mehhanismid kontrollide rakendamiseks</t>
  </si>
  <si>
    <t>PROJ-2957</t>
  </si>
  <si>
    <t>Granulaarsemate ligipääsuõiguste realiseerimine sündmuspõhise andmevahetuse toetamiseks</t>
  </si>
  <si>
    <t>Dokumendipõhiselt maailmalt üleminekul sündmuspõhisele maailmale ei sobi enam ka senine dokumendipõhine ligipääsuõiguste loogika. Ligipääsuõiguste loogika peab muutuma granulaarsemaks ning selle jaoks on läbiviimisel äriline analüüs, mis ütleb ette ligipääsuõiguste granulaarsuse taseme. Sündmuspõhise andmevahetuse toetamiseks on vajalik teha arendustööd granulaarsemate rollide ja õiguste loogika läbitöötamiseks ja sellega seotud kontrollide mehhanismi rakendamiseks. (Hindasime arhitektidega antud tööga seotud ressursivajaduse uuesti üle.)</t>
  </si>
  <si>
    <t>PROJ-2958</t>
  </si>
  <si>
    <t>Üle toodud - Sündmuspõhise andmevahetuse tööde turvatestimine</t>
  </si>
  <si>
    <t>Sündmuspõhise andmevahetusega seotud lahenduste (FHIR server, andmete kvaliteedikontrollide mehhanism, ligipääsuõiguste loogika) turvatestimine.</t>
  </si>
  <si>
    <t>PROJ-3015</t>
  </si>
  <si>
    <t>FHIR põhiste andmete kasutamine üle X-tee &amp; sõnumiruumi rakendamine (POC)</t>
  </si>
  <si>
    <t>FHIR töötab hästi keskkonnas, kus on võimalik FHIR serveritel otse omavahel suhelda. Eestis käib terviseandmete vahetamine üle X-Tee. Sellest tulenevalt on tuvastanud teatud probleemsed kohad, millele tuleb proof-of-concept stiilis otsida vastuseid</t>
  </si>
  <si>
    <t>PROJ-3014</t>
  </si>
  <si>
    <t>FHIR-CDA/V3 mäppimine 2023</t>
  </si>
  <si>
    <t>Seoses HL7 FHIR standardil baseeruvale andmevahetusele üleminekuga vajalik tagada uute FHIR sõnumite ühildumise TIS koostatavate päringu vastuste CDA/V3 standardil baseeruvate sõnumitega. Tehniliste andmeelementide mäppimine ehk vastandamine.  Lisaks vajame analüüsi, kuidas mäppinguid hallata.</t>
  </si>
  <si>
    <t>PROJ-2941</t>
  </si>
  <si>
    <t>Teabekeskuse arendused 2023</t>
  </si>
  <si>
    <t>Ideetaotlused esitatud:
Loendite haldusmoodul– summas 100 000 eurot;
Unikaalsete idendifikaatorite haldusmoodul – 100 000 eurot
Automaatse sisu genereerimise võimekus – summas 50 000 eurot
Töövahend infomudelite loomeks, halduseks ja publitseerimiseks –  summas 50 000 eurot</t>
  </si>
  <si>
    <t>PROJ- 2942</t>
  </si>
  <si>
    <t>Teabekeskus: Andmekirjelduskeskkonna haldus 2023</t>
  </si>
  <si>
    <t>Toodangusse jõuab jaanuar 2023 ja alates sellest on lahendus jooksvalt kasutusel ja vajab väikeseid täiendusi, uuendusi, parandusi.</t>
  </si>
  <si>
    <t>PROJ- 2943</t>
  </si>
  <si>
    <t>Andmekontrollimooduli haldus 2023</t>
  </si>
  <si>
    <t>Toodangusse jõuab veebruar 2023, täiendatud on blokeerimisevõimalusega, mis teeb andmekontrollimooduli erilisemaks kui tänane seire- ja valideerimisemoodul</t>
  </si>
  <si>
    <t>PROJ-2944</t>
  </si>
  <si>
    <t>Teabekeskus: Terminoloogiaserveri litsentsi uuendus ja haldus 2023</t>
  </si>
  <si>
    <t>Uuendame terminoloogiaserveri litsentsi järgnevaks 3ks aastaks, mistõttu on ka summa suurem. Samuti on vajalikud mõned liidestused avaldamise keskkonnaga, teabe publitseerimiseks.</t>
  </si>
  <si>
    <t>PROJ- 2945</t>
  </si>
  <si>
    <t>Teabekeskus: avaldamise keskkonna haldus 2023</t>
  </si>
  <si>
    <t>Avaldamise keskkonna uuendused, lisaextensionite paigaldused, ajakohastamised. Plaan on kaasata nii töö-, tervise – kui ka sotsiaalvaldkonna eksperte nende vajaduste katmiseks. 2022 aasta minikonkurss ei õnnestunud, lisaarendustena: java mikroteenus andmete pärimiseks liidestuvatest süsteemidest ja andmete kuva automaatne genereerimine + disain + turvatestimine</t>
  </si>
  <si>
    <t>PROJ-3012</t>
  </si>
  <si>
    <t>FHIR haldus ja profileerimine 2023</t>
  </si>
  <si>
    <t>FHIR profileerimise töövahendi litsentsi pikendamine ja koostöö jätkamine profileerimise konsultandiga</t>
  </si>
  <si>
    <t>PROJ-3010</t>
  </si>
  <si>
    <t>Uute standardite alased koolitused TTOdele ja arenduspartneritele 2023</t>
  </si>
  <si>
    <t>HL7 FHIR alased koolitused TTOdele ja arenduspartneritele, FHIR teenuste edukamaks juurutamiseks</t>
  </si>
  <si>
    <t>TEHIK vastutaja</t>
  </si>
  <si>
    <t>PROJ-2989</t>
  </si>
  <si>
    <t>Patsiendiportaali hooldus ja väikearendused 2023</t>
  </si>
  <si>
    <t>Katrin Dormidontov</t>
  </si>
  <si>
    <t>Hooldus- ja väikearendustööd</t>
  </si>
  <si>
    <t>PROJ-2986</t>
  </si>
  <si>
    <t>Arstiportaali hooldus ja väikearendused 2023</t>
  </si>
  <si>
    <t>Hooldus ja väikearendused jooksvalt teostatud
Vajab raamhanget 2023 II PA</t>
  </si>
  <si>
    <t>PROJ-2985</t>
  </si>
  <si>
    <t>Õenduseepikriisi ja õendusabi digisaatekirja juurutamise toetamine 2023</t>
  </si>
  <si>
    <t>Tugitegevused TTOde arendustele, vajadusel TIS-i täiendused</t>
  </si>
  <si>
    <t>PROJ-2881</t>
  </si>
  <si>
    <t>Tervise infosüsteemi andmevaaturi hooldus- ja arendustööd 2023</t>
  </si>
  <si>
    <t>Nele Naris</t>
  </si>
  <si>
    <t>Tervise infosüsteemi andmevaaturi jooksvad hooldustööd ja väikearendused 2023. aastal. Jooksvalt lisanduvate väiksemate arendustööde realiseerimine ja probleemide lahendus. Eesmärk on tagada lahenduse jätkusuutlikkus.</t>
  </si>
  <si>
    <t>PROJ-2882</t>
  </si>
  <si>
    <t>Tervisevaldkonna rakenduste andmejälgija logikirjete ühtlustamine</t>
  </si>
  <si>
    <t>PROJ-2786</t>
  </si>
  <si>
    <t>Piiriülesed teenused (digiretsept ja patsiendi terviseandmete kokkuvõtte) - hooldus ja väikearendused 2023</t>
  </si>
  <si>
    <t>Katre Pruul</t>
  </si>
  <si>
    <t>Piiriülese digiretsepti ja terviseandmete kokkuvõtte teenuse hooldus ja arendused, sh, retsepti väljaostu võimaldamine esindajatele, dispensation discard ehk väljamüügi tühistamine, A poole ühikute mäpping terminoloogiaportaali, https://smjira.sm.ee/browse/ICPRA-210 - et teha PS-i koostamine paindlikumaks, kui TIS algandmetes on vigaseid andmeid, et ühe vigase andmeelemendi tõttu ei annaks viga kogu PS, Wave 6-ga seotud muudatuste sisseviimine (sh ärivigade käsitlus, retseptil pakendi suuruse info detailsema struktuuriga jms); apteegi API poolel retseptide nimekirja struktureeritult esitamine ja riikide päringu vastuse täiendamine, RR teenuste kasutus (RR414 teenuse väljavahetamine)</t>
  </si>
  <si>
    <t>PROJ-2766</t>
  </si>
  <si>
    <t>Tervise infosüsteemi hooldus , väikearendused ja litsentsid 2023</t>
  </si>
  <si>
    <t>Kadri Luhaäär</t>
  </si>
  <si>
    <t>Tervisevaldkonna rakenduste andmejälgija logikirjete ühtlustamine. Siin räägime TIS teenuste logide kirjelduste korrastamisest. Et need oleks iseselgitavad ja ei tekitaks meile ja TTO-dele asjatuid pöördumisi</t>
  </si>
  <si>
    <t>TIS Hooldus ja väikearendused jooksvalt teostatud.
WM upgrade, täpne versioon selgub uuel aastal. RE-st finantseeritakse Litsentsid 590 000€ (Webmethods 418 000€, Oracle 140 000€, RedHat 4800, HL7 5400 , Snomed 26000 ) + arendused</t>
  </si>
  <si>
    <t>Täitmine</t>
  </si>
  <si>
    <t>Jääk</t>
  </si>
  <si>
    <t>Tehtud tööde kirjeldus</t>
  </si>
  <si>
    <t>Tööjõukulud</t>
  </si>
  <si>
    <t>Arendusprojektid</t>
  </si>
  <si>
    <t>Tootehaldus</t>
  </si>
  <si>
    <t>Patsiendi üldandmete teenus sai välja töötatud. Ettevalmistused teenuse kasutuselevõtmiseks, sh terviseportaalis.</t>
  </si>
  <si>
    <t>On alustatud töid Pildipanga uue veebivaaturi juurutamiseks (lepingu maksumus 120 000€).
Retseptikeskuse integratsioonitööde osas on toiminud ettevalmistused, sh viidi läbi inventuur tervise infosüsteemi konktekstis retseptikeskuse pärngute kasutuse osas.</t>
  </si>
  <si>
    <t>Läbi on viimisel dokumentide väljavõtete kasutamise analüüs, läheneme agiilselt, tööde maht selgub töö käigus.</t>
  </si>
  <si>
    <t>Arendustööd on teostatud. Aegkriitiliste andmete teenus on mikroteenuste platvormile ümber kirjutatud.</t>
  </si>
  <si>
    <t>Arendustööd on teostamisel, tähtaeg on novembrikuu lõpp.</t>
  </si>
  <si>
    <t>Üks platvormitööde turvatestimise leping on läbi viidud. Teine on täitmisel.</t>
  </si>
  <si>
    <t>On toimunud e-tervise arhitektuuripaneeli kohtumised e-tervise valdkonna sihtarhitektuuri väljatöötamiseks.</t>
  </si>
  <si>
    <t>FHIR serveri kasutuselevõtmiseks vajalikud tööd, sh tervikluse tagamise POCi katsetused.</t>
  </si>
  <si>
    <t>Töid alustati I-poolaasta lõpus, tööd on teostamisel. Keskendutakse keerulisemate äriloogiliste andmekvaliteedikontrollide kirjeldamisele ja rakendamisele.</t>
  </si>
  <si>
    <t xml:space="preserve">Töid alustati I-poolaasta lõpus. Töid alustati patsiendi üldandmete teenuse kontekstis, kuid tööd jätkuvad nii, kuidas toimub juurdepääsuõiguste ärianalüüsi edenemine. </t>
  </si>
  <si>
    <t>FHIR &amp; X-tee sõnumiruumide POC - sai läbi viidud. FHIR kasutamine üle X-tee POC - sai läbi viidud. Jätkuvad väiksemad jätkutaskid.</t>
  </si>
  <si>
    <t>Tehtud tööd 2023 I poolaasta:
- Uue versiooni (Wave 6) kasutuselevõtt testkeskkonnas, täienduste sisseviimine (sh ärivigade käsitlus, retsepti pakendi suuruse info detailsema struktuuriga, apteegi liideses retseptide nimekirja struktureerimine), riikide vahelise ametliku Euroopa Komisjoni poolt kontrollitava testimise läbimine. Live keskkonnas planeeritud uue versiooni kasutuselevõtt septembri lõpp/oktoobri algus 2023 (kuupäev veel täpsustamisel, toimib kõikides riikides samaaegselt). 
- Rahvastikuregistri teenuse RR414 väljavahetamine seoses andmete liiasusega. Nii terviseandmete kokkuvõtte kui digiretsepti teenuse osas on RR414 välja vahetatud (sh live keskkonnas) ning kasutusel RR404 ja RR86. 
- Müügiloata ravimite piirangu kaotamine (et Eestis väljakirjutatud müügiloata ravimite digiretsepte, millele on Ravimiameti poolt antud positiivne otsus, oleks võimalik välja osta välisriigis) – testkeskkonnas realiseeritud, ootab testimist ja live-i panekut (lisandus tööplaani Sotsiaalministeeriumi poolt).
- Live keskkonna testimised: digiretsepti testimine Hispaania ja Tšehhiga; terviseandmete kokkuvõtte teenuse testimine Hispaania, Horvaatia, Malta ja Tšehhiga. Ootab Euroopa Komisjoni poolseid otsuseid, et võimaldada teenus live keskkonnas avada.</t>
  </si>
  <si>
    <t>Tervise infosüsteemi hooldus ja arendustööd, mille raames on lahendatud näiteks pildipanga lahendus uuele HSMile, TISi pakettide migreerimine Gitlabi, perearstide nimistupõhiste COVID analüüside päringu sulgemine, immuniseerimispassi päringu keelamine TTO registraatoritele ning umbes 45 väiksemat hooldustööd.</t>
  </si>
  <si>
    <t>Tegemist on eeskätt reegliredaktori parandustöödega ning mikroteenustele viimisega. Andmekontrollireeglite funktsionaalsuse täiustamisega, et saaksime kasutada funktsionaalsust ka tänaste valideerimismehhanismidega</t>
  </si>
  <si>
    <t>Pikendasime terminoloogiaserveri litsentsi ning ülejäänud eelarve kulub terminoloogiatöödeks (tänasest publitseerimiskeskusest loendite migreerimine terminoloogiaserverisse ning juurutusjuhendi kirjeldamine kõikidele juurutajatele)</t>
  </si>
  <si>
    <t>Tegeleme alliksüsteemidest andmestiku automaatse genereerimisega ning disainitöödega, infoarhitektuuri esialgse versiooniga. LIVE sügis 2023.</t>
  </si>
  <si>
    <t>OID haldusmooduli arendused algasid 22.06.2023 - tööd käivad.</t>
  </si>
  <si>
    <t>Tehtud otsus viia ÜDR funktsionaalsus (broneerimine, tühistamine) Terviseportaali. Regulaarselt toimuvad koosolekud Bitwebiga uue disaini/funktsionaalsuse loomise osas. Augustis valmib uue funktsionaalsuse prototüüp ja alustatakse testimisega. Paralleelselt toimib uue broneeringu mikroteenuse loomine. Prototüübi kinnitamisel valmib projektiplaan ja alustatakse arendustega (täiendatakse olemasolevate ÜDR mikroteenuste funktsionaalsust; TPsse uue funktsionaalsuse loomine).</t>
  </si>
  <si>
    <t>Pikendasime FHIR profileerimise töövahendi litsentsi ning ülejäänud eelarve kulub Firely kontsultatsioonitundidele.</t>
  </si>
  <si>
    <t>Viidud läbi hange ning korraldatud FHIR koolitus partneritele (TTO-de IT-juhid ja arenduspartnerid) FHIR-alase teadlikkuse tõstmiseks.</t>
  </si>
  <si>
    <t>Ajaleidja väiksed arendused (sõnumitekstide haldus; ajaloovaade parandamine; andmelao ekspordiga seotud täiendused; SMS saatmise teenusepakkuja muutmisega seotud tööd). ÜDR - täiendatud administreerimise osa (TTOde haldamine; PAK/PAIS piirangud; amb vv teenuste sünonüümid); turvavigade kõrvaldamine; logide täiendamine; 3nda tõhustusdoosiga seotud täiendused; hooldekodude emailide saatmine (seotud hambaravi video vv'ga).</t>
  </si>
  <si>
    <t>2023 aasta I poolaastal teostati Patsiendiportaalis järgnevad arendus ja hooldustööd:
•	Alates 01.01.2023 rakendus vaktsiinikahju andmete edastamine kõikidele vaktsineerimistele. Sellega seoses muudeti nähtavaks kõik vaktsiinid (nähtavad vastavalt reeglistikule), täiendati DHX-i "haiguse" andmetega ning muudeti tekste.
•	Elundidoonorluse tahteavalduse kampaania raames lisati ning hiljem eemaldati kampaania banner.
•	Patsiendiportaali ja Terviseportaali vahelise liikumise aktiveerimiseks lisati konfigureeritava nähtavuse ning sisutekstidega nupud nelja esimese teenuse juurde ning banner avalehele.
•	Retseptiteenuse puhul muudeti retsepti juures ostja kohta isikukoodi juurde nime otsimiseks tehtav RR40 päring RR404 päringu vastu ja seda ainult nime ja isikukoodi andmestikuga määrates. Ühtlasi muudeti Eesti.ee andmejälgijasse edastatava logikirje täpsemaks.
•	Muudeti Patsiendiportaali logimisel Eesti.ee andmejälgijasse edastatav logikirje täpsemaks.
•	Teostati jooksvaid parandus ja hooldustöid nagu andmete kuvamiste parandused (nt ambulatoorsel epikriisil uuringute andmed, VSR saatekirjal kliinilise diagnoosi lahtri andmed, kreatiniini analüüsil referentsväärtuse andmed, covid tõendil andmed); stiililehtede parandused; prindifailiga seotud parandused, vale ÜDR maandumislehe eemaldamine ning tekstimuudatused, tõlkeparandused, lingimuudatused).</t>
  </si>
  <si>
    <t>Tehtud tööd 2023 I poolaasta:
- Patsientidele andmevaaturi automaarsete päringute tegemise õigus - uus Terviseportaal hakkab neid päringuid kasutama.
- Jooksvad hooldustööd.</t>
  </si>
  <si>
    <t>Tehtud tööd 2023 I poolaasta:
- Tervise infosüsteemi poolt Rahvastikuregistri päringute kasutuse analüüs.
- Rahvastikuregistri päringute asendamine uute vähem andmeid tagastatavate päringutega - Seotud isikute päringus asendada Rahvastikuregistri päringud RR52 ja R414 Rahvastikuregistri päringutega RR404, RR464 ja RR465-ga.</t>
  </si>
  <si>
    <t>2023 I poolaastal leitud raamlepingu partnerid ja alustatud arendustöödega.</t>
  </si>
  <si>
    <t>Teostatud palju vigadeparandusi ning ka õendusepikriisi arendus arstiportaali (pole veel lõppenud). Teostatud raamlepingu hange, 3 partnerit valitud, lepingute sõlmimine pooleli</t>
  </si>
  <si>
    <t>Konsulteeritud ühte arendusfirmat. Õendusepikriisi juurutamine arstiportaali lõpusirgel.</t>
  </si>
  <si>
    <t>PROJ-3188</t>
  </si>
  <si>
    <t>PROJ-3032</t>
  </si>
  <si>
    <t>PROJ-3369</t>
  </si>
  <si>
    <t>PROJ-3370</t>
  </si>
  <si>
    <t>PROJ-3371</t>
  </si>
  <si>
    <t>Arenduste eelarve (km-ga)</t>
  </si>
  <si>
    <t>PROJ-3372</t>
  </si>
  <si>
    <t>PROJ-3184</t>
  </si>
  <si>
    <t>PROJ-3031 
PROJ-3016</t>
  </si>
  <si>
    <t>Eelarve</t>
  </si>
  <si>
    <t>Täitmise osakaal</t>
  </si>
  <si>
    <t>Aruanne I poolaasta:</t>
  </si>
  <si>
    <t>Ettemaks III kvartal:</t>
  </si>
  <si>
    <t>2022 ettemaksu jääk:</t>
  </si>
  <si>
    <t>Tasuda:</t>
  </si>
  <si>
    <t>Arve info:</t>
  </si>
  <si>
    <t xml:space="preserve">Täitmine </t>
  </si>
  <si>
    <t>e-konsultatsiooni teenusepõhiseks viimise arendused, stiililehe muudatused</t>
  </si>
  <si>
    <t>Patsiendi üldandmete teenuse jätkuarendused (sh integratsioonid teiste infosüsteemidega (ADS, TÖR) ning DRIT/VRIT paralleliseerimise teenuste refaktooring. Lisaks erinevad väiksemad arendusvajadused ja katsetused, sh ettevalmistused teenuste tootestamiseks.</t>
  </si>
  <si>
    <t xml:space="preserve">Tegelesime andmekirjelduskeskkonna vormingute kolimise ettevalmistamisega ning keskkonna turvatestimisega. Tegime turvatestidest tulenenud muudatused,. Lisaks  arendasime komponendi, mille abil sai schemad ja stiililehed migreerida nii, et see kasutajatele mõju ei avaldanud.  Vormingute kolimine algas 24.07.2023,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</si>
</sst>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8" formatCode="#,##0.00\ &quot;€&quot;;[Red]\-#,##0.00\ &quot;€&quot;"/>
    <numFmt numFmtId="164" formatCode="#,##0.00\ &quot;€&quot;"/>
    <numFmt numFmtId="165" formatCode="#,##0\ &quot;€&quot;"/>
  </numFmts>
  <fonts count="15" x14ac:knownFonts="1">
    <font>
      <sz val="11"/>
      <color theme="1"/>
      <name val="Calibri"/>
      <family val="2"/>
      <scheme val="minor"/>
    </font>
    <font>
      <sz val="11"/>
      <color rgb="FF000000"/>
      <name val="Raleway"/>
      <family val="2"/>
    </font>
    <font>
      <b/>
      <sz val="10"/>
      <color rgb="FF000000"/>
      <name val="Raleway"/>
      <family val="2"/>
    </font>
    <font>
      <sz val="10"/>
      <color rgb="FF000000"/>
      <name val="Raleway"/>
      <family val="2"/>
    </font>
    <font>
      <sz val="10"/>
      <name val="Raleway"/>
      <family val="2"/>
    </font>
    <font>
      <sz val="10"/>
      <color theme="1"/>
      <name val="Raleway"/>
      <family val="2"/>
    </font>
    <font>
      <sz val="11"/>
      <color rgb="FF000000"/>
      <name val="Calibri"/>
      <family val="2"/>
      <scheme val="minor"/>
    </font>
    <font>
      <b/>
      <sz val="11"/>
      <color rgb="FF000000"/>
      <name val="Calibri"/>
      <family val="2"/>
      <scheme val="minor"/>
    </font>
    <font>
      <b/>
      <sz val="11"/>
      <color theme="1"/>
      <name val="Raleway"/>
      <family val="2"/>
    </font>
    <font>
      <sz val="11"/>
      <color theme="1"/>
      <name val="Raleway"/>
      <family val="2"/>
    </font>
    <font>
      <b/>
      <sz val="11"/>
      <color rgb="FF000000"/>
      <name val="Raleway"/>
      <family val="2"/>
    </font>
    <font>
      <i/>
      <sz val="11"/>
      <color theme="1"/>
      <name val="Raleway"/>
      <family val="2"/>
    </font>
    <font>
      <b/>
      <sz val="11"/>
      <color theme="1"/>
      <name val="Calibri"/>
      <family val="2"/>
      <scheme val="minor"/>
    </font>
    <font>
      <sz val="11"/>
      <color rgb="FFFF0000"/>
      <name val="Calibri"/>
      <family val="2"/>
      <scheme val="minor"/>
    </font>
    <font>
      <sz val="11"/>
      <color theme="1"/>
      <name val="Calibri"/>
      <family val="2"/>
      <scheme val="minor"/>
    </font>
  </fonts>
  <fills count="4">
    <fill>
      <patternFill patternType="none"/>
    </fill>
    <fill>
      <patternFill patternType="gray125"/>
    </fill>
    <fill>
      <patternFill patternType="solid">
        <fgColor rgb="FFD9D9D9"/>
        <bgColor rgb="FF000000"/>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thin">
        <color indexed="64"/>
      </left>
      <right/>
      <top style="thin">
        <color indexed="64"/>
      </top>
      <bottom/>
      <diagonal/>
    </border>
    <border>
      <left/>
      <right/>
      <top style="medium">
        <color rgb="FF000000"/>
      </top>
      <bottom/>
      <diagonal/>
    </border>
    <border>
      <left/>
      <right/>
      <top/>
      <bottom style="medium">
        <color rgb="FF000000"/>
      </bottom>
      <diagonal/>
    </border>
    <border>
      <left/>
      <right/>
      <top style="medium">
        <color auto="1"/>
      </top>
      <bottom/>
      <diagonal/>
    </border>
  </borders>
  <cellStyleXfs count="2">
    <xf numFmtId="0" fontId="0" fillId="0" borderId="0"/>
    <xf numFmtId="9" fontId="14" fillId="0" borderId="0" applyFont="0" applyFill="0" applyBorder="0" applyAlignment="0" applyProtection="0"/>
  </cellStyleXfs>
  <cellXfs count="65">
    <xf numFmtId="0" fontId="0" fillId="0" borderId="0" xfId="0"/>
    <xf numFmtId="0" fontId="2" fillId="2" borderId="1" xfId="0" applyFont="1" applyFill="1" applyBorder="1" applyAlignment="1">
      <alignment wrapText="1"/>
    </xf>
    <xf numFmtId="0" fontId="3" fillId="0" borderId="1" xfId="0" applyFont="1" applyBorder="1" applyAlignment="1">
      <alignment wrapText="1"/>
    </xf>
    <xf numFmtId="6" fontId="3" fillId="0" borderId="1" xfId="0" applyNumberFormat="1" applyFont="1" applyBorder="1" applyAlignment="1">
      <alignment wrapText="1"/>
    </xf>
    <xf numFmtId="0" fontId="4" fillId="0" borderId="1" xfId="0" applyFont="1" applyBorder="1" applyAlignment="1">
      <alignment wrapText="1"/>
    </xf>
    <xf numFmtId="6" fontId="4" fillId="0" borderId="1" xfId="0" applyNumberFormat="1" applyFont="1" applyBorder="1" applyAlignment="1">
      <alignment wrapText="1"/>
    </xf>
    <xf numFmtId="0" fontId="1" fillId="0" borderId="1" xfId="0" applyFont="1" applyBorder="1"/>
    <xf numFmtId="0" fontId="3" fillId="3" borderId="1" xfId="0" applyFont="1" applyFill="1" applyBorder="1" applyAlignment="1">
      <alignment wrapText="1"/>
    </xf>
    <xf numFmtId="6" fontId="3" fillId="3" borderId="1" xfId="0" applyNumberFormat="1" applyFont="1" applyFill="1" applyBorder="1" applyAlignment="1">
      <alignment wrapText="1"/>
    </xf>
    <xf numFmtId="0" fontId="1" fillId="3" borderId="1" xfId="0" applyFont="1" applyFill="1" applyBorder="1"/>
    <xf numFmtId="6" fontId="5" fillId="0" borderId="1" xfId="0" applyNumberFormat="1" applyFont="1" applyBorder="1" applyAlignment="1">
      <alignment wrapText="1"/>
    </xf>
    <xf numFmtId="0" fontId="6" fillId="0" borderId="1" xfId="0" applyFont="1" applyBorder="1"/>
    <xf numFmtId="0" fontId="6" fillId="0" borderId="3" xfId="0" applyFont="1" applyBorder="1"/>
    <xf numFmtId="0" fontId="6" fillId="0" borderId="2" xfId="0" applyFont="1" applyBorder="1"/>
    <xf numFmtId="6" fontId="6" fillId="0" borderId="2" xfId="0" applyNumberFormat="1" applyFont="1" applyBorder="1"/>
    <xf numFmtId="6" fontId="6" fillId="0" borderId="4" xfId="0" applyNumberFormat="1" applyFont="1" applyBorder="1"/>
    <xf numFmtId="6" fontId="6" fillId="0" borderId="11" xfId="0" applyNumberFormat="1" applyFont="1" applyBorder="1"/>
    <xf numFmtId="6" fontId="6" fillId="0" borderId="7" xfId="0" applyNumberFormat="1" applyFont="1" applyBorder="1"/>
    <xf numFmtId="0" fontId="9" fillId="0" borderId="0" xfId="0" applyFont="1" applyAlignment="1">
      <alignment wrapText="1"/>
    </xf>
    <xf numFmtId="0" fontId="9" fillId="0" borderId="0" xfId="0" applyFont="1"/>
    <xf numFmtId="0" fontId="9" fillId="3" borderId="0" xfId="0" applyFont="1" applyFill="1"/>
    <xf numFmtId="0" fontId="8" fillId="0" borderId="1" xfId="0" applyFont="1" applyBorder="1"/>
    <xf numFmtId="6" fontId="8" fillId="0" borderId="1" xfId="0" applyNumberFormat="1" applyFont="1" applyBorder="1"/>
    <xf numFmtId="0" fontId="8" fillId="0" borderId="0" xfId="0" applyFont="1"/>
    <xf numFmtId="164" fontId="9" fillId="0" borderId="0" xfId="0" applyNumberFormat="1" applyFont="1"/>
    <xf numFmtId="0" fontId="10" fillId="0" borderId="1" xfId="0" applyFont="1" applyBorder="1"/>
    <xf numFmtId="8" fontId="10" fillId="0" borderId="1" xfId="0" applyNumberFormat="1" applyFont="1" applyBorder="1"/>
    <xf numFmtId="164" fontId="10" fillId="0" borderId="1" xfId="0" applyNumberFormat="1" applyFont="1" applyBorder="1"/>
    <xf numFmtId="8" fontId="9" fillId="0" borderId="0" xfId="0" applyNumberFormat="1" applyFont="1"/>
    <xf numFmtId="3" fontId="9" fillId="0" borderId="0" xfId="0" applyNumberFormat="1" applyFont="1"/>
    <xf numFmtId="0" fontId="11" fillId="0" borderId="0" xfId="0" applyFont="1"/>
    <xf numFmtId="0" fontId="11" fillId="0" borderId="0" xfId="0" applyFont="1" applyAlignment="1">
      <alignment wrapText="1"/>
    </xf>
    <xf numFmtId="0" fontId="9" fillId="0" borderId="0" xfId="0" applyFont="1" applyAlignment="1">
      <alignment horizontal="center"/>
    </xf>
    <xf numFmtId="0" fontId="6" fillId="0" borderId="6" xfId="0" applyFont="1" applyBorder="1" applyAlignment="1">
      <alignment horizontal="left" wrapText="1"/>
    </xf>
    <xf numFmtId="6" fontId="9" fillId="0" borderId="0" xfId="0" applyNumberFormat="1" applyFont="1"/>
    <xf numFmtId="6" fontId="3" fillId="0" borderId="5" xfId="0" applyNumberFormat="1" applyFont="1" applyBorder="1" applyAlignment="1">
      <alignment wrapText="1"/>
    </xf>
    <xf numFmtId="6" fontId="3" fillId="3" borderId="5" xfId="0" applyNumberFormat="1" applyFont="1" applyFill="1" applyBorder="1" applyAlignment="1">
      <alignment wrapText="1"/>
    </xf>
    <xf numFmtId="6" fontId="5" fillId="0" borderId="5" xfId="0" applyNumberFormat="1" applyFont="1" applyBorder="1" applyAlignment="1">
      <alignment wrapText="1"/>
    </xf>
    <xf numFmtId="6" fontId="0" fillId="0" borderId="0" xfId="0" applyNumberFormat="1"/>
    <xf numFmtId="0" fontId="12" fillId="0" borderId="0" xfId="0" applyFont="1"/>
    <xf numFmtId="0" fontId="13" fillId="0" borderId="0" xfId="0" applyFont="1"/>
    <xf numFmtId="0" fontId="0" fillId="0" borderId="1" xfId="0" applyBorder="1" applyAlignment="1">
      <alignment wrapText="1"/>
    </xf>
    <xf numFmtId="0" fontId="5" fillId="0" borderId="0" xfId="0" applyFont="1" applyAlignment="1">
      <alignment wrapText="1"/>
    </xf>
    <xf numFmtId="6" fontId="4" fillId="0" borderId="5" xfId="0" applyNumberFormat="1" applyFont="1" applyFill="1" applyBorder="1" applyAlignment="1">
      <alignment wrapText="1"/>
    </xf>
    <xf numFmtId="6" fontId="5" fillId="0" borderId="5" xfId="0" applyNumberFormat="1" applyFont="1" applyFill="1" applyBorder="1" applyAlignment="1">
      <alignment wrapText="1"/>
    </xf>
    <xf numFmtId="6" fontId="3" fillId="0" borderId="5" xfId="0" applyNumberFormat="1" applyFont="1" applyFill="1" applyBorder="1" applyAlignment="1">
      <alignment wrapText="1"/>
    </xf>
    <xf numFmtId="165" fontId="4" fillId="0" borderId="5" xfId="0" applyNumberFormat="1" applyFont="1" applyBorder="1" applyAlignment="1">
      <alignment wrapText="1"/>
    </xf>
    <xf numFmtId="0" fontId="7" fillId="0" borderId="8" xfId="0" applyFont="1" applyFill="1" applyBorder="1"/>
    <xf numFmtId="6" fontId="7" fillId="0" borderId="12" xfId="0" applyNumberFormat="1" applyFont="1" applyFill="1" applyBorder="1"/>
    <xf numFmtId="0" fontId="7" fillId="0" borderId="12" xfId="0" applyFont="1" applyFill="1" applyBorder="1"/>
    <xf numFmtId="0" fontId="6" fillId="0" borderId="9" xfId="0" applyFont="1" applyFill="1" applyBorder="1"/>
    <xf numFmtId="6" fontId="6" fillId="0" borderId="0" xfId="0" applyNumberFormat="1" applyFont="1" applyFill="1" applyBorder="1"/>
    <xf numFmtId="0" fontId="6" fillId="0" borderId="10" xfId="0" applyFont="1" applyFill="1" applyBorder="1"/>
    <xf numFmtId="6" fontId="6" fillId="0" borderId="13" xfId="0" applyNumberFormat="1" applyFont="1" applyFill="1" applyBorder="1"/>
    <xf numFmtId="0" fontId="0" fillId="0" borderId="0" xfId="0" applyFill="1"/>
    <xf numFmtId="6" fontId="12" fillId="0" borderId="0" xfId="0" applyNumberFormat="1" applyFont="1" applyFill="1"/>
    <xf numFmtId="0" fontId="0" fillId="0" borderId="14" xfId="0" applyBorder="1"/>
    <xf numFmtId="9" fontId="12" fillId="0" borderId="14" xfId="1" applyFont="1" applyBorder="1"/>
    <xf numFmtId="0" fontId="12" fillId="0" borderId="0" xfId="0" applyFont="1" applyBorder="1" applyAlignment="1">
      <alignment wrapText="1"/>
    </xf>
    <xf numFmtId="9" fontId="0" fillId="0" borderId="0" xfId="1" applyFont="1" applyBorder="1"/>
    <xf numFmtId="165" fontId="0" fillId="0" borderId="0" xfId="0" applyNumberFormat="1"/>
    <xf numFmtId="6" fontId="0" fillId="0" borderId="14" xfId="0" applyNumberFormat="1" applyBorder="1"/>
    <xf numFmtId="0" fontId="12" fillId="0" borderId="14" xfId="0" applyFont="1" applyBorder="1"/>
    <xf numFmtId="6" fontId="12" fillId="0" borderId="14" xfId="0" applyNumberFormat="1" applyFont="1" applyBorder="1"/>
    <xf numFmtId="0" fontId="3" fillId="0" borderId="1" xfId="0" applyFont="1" applyFill="1" applyBorder="1" applyAlignment="1">
      <alignment wrapText="1"/>
    </xf>
  </cellXfs>
  <cellStyles count="2">
    <cellStyle name="Normaallaad" xfId="0" builtinId="0"/>
    <cellStyle name="Prot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69FD0-1A18-42AA-8172-47F317DB5C43}">
  <dimension ref="A1:E14"/>
  <sheetViews>
    <sheetView workbookViewId="0">
      <selection activeCell="B3" sqref="B3"/>
    </sheetView>
  </sheetViews>
  <sheetFormatPr defaultRowHeight="14.4" x14ac:dyDescent="0.3"/>
  <cols>
    <col min="1" max="1" width="16" customWidth="1"/>
    <col min="2" max="2" width="12" customWidth="1"/>
    <col min="3" max="3" width="11" bestFit="1" customWidth="1"/>
    <col min="4" max="4" width="10.33203125" bestFit="1" customWidth="1"/>
    <col min="5" max="5" width="10.33203125" customWidth="1"/>
  </cols>
  <sheetData>
    <row r="1" spans="1:5" ht="28.8" x14ac:dyDescent="0.3">
      <c r="A1" s="47"/>
      <c r="B1" s="48" t="s">
        <v>164</v>
      </c>
      <c r="C1" s="49" t="s">
        <v>122</v>
      </c>
      <c r="D1" s="48" t="s">
        <v>123</v>
      </c>
      <c r="E1" s="58" t="s">
        <v>165</v>
      </c>
    </row>
    <row r="2" spans="1:5" x14ac:dyDescent="0.3">
      <c r="A2" s="50" t="s">
        <v>10</v>
      </c>
      <c r="B2" s="51">
        <f>Arendusprojektid!D9</f>
        <v>1584000</v>
      </c>
      <c r="C2" s="51">
        <f>Arendusprojektid!E9</f>
        <v>99512.532000000021</v>
      </c>
      <c r="D2" s="51">
        <f>B2-C2</f>
        <v>1484487.4679999999</v>
      </c>
      <c r="E2" s="59">
        <f>C2/B2</f>
        <v>6.2823568181818196E-2</v>
      </c>
    </row>
    <row r="3" spans="1:5" x14ac:dyDescent="0.3">
      <c r="A3" s="50" t="s">
        <v>12</v>
      </c>
      <c r="B3" s="51">
        <f>Arendusprojektid!D15</f>
        <v>367418</v>
      </c>
      <c r="C3" s="51">
        <f>Arendusprojektid!E15</f>
        <v>183074.08</v>
      </c>
      <c r="D3" s="51">
        <f t="shared" ref="D3:D5" si="0">B3-C3</f>
        <v>184343.92</v>
      </c>
      <c r="E3" s="59">
        <f t="shared" ref="E3:E5" si="1">C3/B3</f>
        <v>0.49827194095008953</v>
      </c>
    </row>
    <row r="4" spans="1:5" x14ac:dyDescent="0.3">
      <c r="A4" s="50" t="s">
        <v>13</v>
      </c>
      <c r="B4" s="51">
        <f>'TIS 2023'!D11</f>
        <v>1386056</v>
      </c>
      <c r="C4" s="51">
        <f>'TIS 2023'!E11</f>
        <v>605111.90800000005</v>
      </c>
      <c r="D4" s="51">
        <f t="shared" si="0"/>
        <v>780944.09199999995</v>
      </c>
      <c r="E4" s="59">
        <f t="shared" si="1"/>
        <v>0.43657103897678018</v>
      </c>
    </row>
    <row r="5" spans="1:5" ht="15" thickBot="1" x14ac:dyDescent="0.35">
      <c r="A5" s="52" t="s">
        <v>14</v>
      </c>
      <c r="B5" s="53">
        <f>'upTIS 2023'!D30</f>
        <v>4117818.2</v>
      </c>
      <c r="C5" s="53">
        <f>'upTIS 2023'!E30</f>
        <v>1449204.861</v>
      </c>
      <c r="D5" s="53">
        <f t="shared" si="0"/>
        <v>2668613.3390000002</v>
      </c>
      <c r="E5" s="59">
        <f t="shared" si="1"/>
        <v>0.35193512452783854</v>
      </c>
    </row>
    <row r="6" spans="1:5" x14ac:dyDescent="0.3">
      <c r="A6" s="54"/>
      <c r="B6" s="55">
        <f>SUM(B2:B5)</f>
        <v>7455292.2000000002</v>
      </c>
      <c r="C6" s="55">
        <f t="shared" ref="C6:D6" si="2">SUM(C2:C5)</f>
        <v>2336903.3810000001</v>
      </c>
      <c r="D6" s="55">
        <f t="shared" si="2"/>
        <v>5118388.8190000001</v>
      </c>
      <c r="E6" s="57">
        <f>C6/B6</f>
        <v>0.31345563906938484</v>
      </c>
    </row>
    <row r="10" spans="1:5" ht="15" thickBot="1" x14ac:dyDescent="0.35">
      <c r="A10" t="s">
        <v>170</v>
      </c>
    </row>
    <row r="11" spans="1:5" x14ac:dyDescent="0.3">
      <c r="A11" s="56" t="s">
        <v>166</v>
      </c>
      <c r="B11" s="56"/>
      <c r="C11" s="61">
        <f>C6</f>
        <v>2336903.3810000001</v>
      </c>
    </row>
    <row r="12" spans="1:5" x14ac:dyDescent="0.3">
      <c r="A12" t="s">
        <v>167</v>
      </c>
      <c r="C12" s="38">
        <f>D6/2</f>
        <v>2559194.4095000001</v>
      </c>
    </row>
    <row r="13" spans="1:5" ht="15" thickBot="1" x14ac:dyDescent="0.35">
      <c r="A13" t="s">
        <v>168</v>
      </c>
      <c r="C13" s="60">
        <v>-2214929.0099999998</v>
      </c>
    </row>
    <row r="14" spans="1:5" s="39" customFormat="1" x14ac:dyDescent="0.3">
      <c r="A14" s="62" t="s">
        <v>169</v>
      </c>
      <c r="B14" s="62"/>
      <c r="C14" s="63">
        <f>SUM(C11:C13)</f>
        <v>2681168.7805000003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FD5FB-B2A9-4DD0-BC24-7B95EFB4DA08}">
  <sheetPr>
    <tabColor rgb="FF92D050"/>
    <pageSetUpPr fitToPage="1"/>
  </sheetPr>
  <dimension ref="A1:I18"/>
  <sheetViews>
    <sheetView topLeftCell="A8" workbookViewId="0">
      <selection activeCell="G14" sqref="G14"/>
    </sheetView>
  </sheetViews>
  <sheetFormatPr defaultRowHeight="14.4" x14ac:dyDescent="0.3"/>
  <cols>
    <col min="1" max="1" width="15.88671875" customWidth="1"/>
    <col min="2" max="2" width="32.44140625" customWidth="1"/>
    <col min="3" max="3" width="20.88671875" customWidth="1"/>
    <col min="4" max="4" width="16.77734375" customWidth="1"/>
    <col min="5" max="5" width="15.5546875" customWidth="1"/>
    <col min="6" max="6" width="13.21875" customWidth="1"/>
    <col min="7" max="7" width="44.33203125" customWidth="1"/>
    <col min="8" max="8" width="13.6640625" customWidth="1"/>
  </cols>
  <sheetData>
    <row r="1" spans="1:9" x14ac:dyDescent="0.3">
      <c r="A1" s="39" t="s">
        <v>126</v>
      </c>
    </row>
    <row r="2" spans="1:9" ht="27" x14ac:dyDescent="0.3">
      <c r="A2" s="1" t="s">
        <v>15</v>
      </c>
      <c r="B2" s="1" t="s">
        <v>16</v>
      </c>
      <c r="C2" s="1" t="s">
        <v>17</v>
      </c>
      <c r="D2" s="1" t="s">
        <v>160</v>
      </c>
      <c r="E2" s="1" t="s">
        <v>122</v>
      </c>
      <c r="F2" s="1" t="s">
        <v>123</v>
      </c>
      <c r="G2" s="1" t="s">
        <v>124</v>
      </c>
    </row>
    <row r="3" spans="1:9" x14ac:dyDescent="0.3">
      <c r="A3" s="2" t="s">
        <v>159</v>
      </c>
      <c r="B3" s="11" t="s">
        <v>0</v>
      </c>
      <c r="C3" s="2"/>
      <c r="D3" s="15">
        <v>24000</v>
      </c>
      <c r="E3" s="35"/>
      <c r="F3" s="35">
        <f>D3-E3</f>
        <v>24000</v>
      </c>
      <c r="G3" s="35"/>
    </row>
    <row r="4" spans="1:9" ht="27" x14ac:dyDescent="0.3">
      <c r="A4" s="7" t="s">
        <v>162</v>
      </c>
      <c r="B4" s="11" t="s">
        <v>1</v>
      </c>
      <c r="C4" s="7"/>
      <c r="D4" s="15">
        <v>480000</v>
      </c>
      <c r="E4" s="36">
        <v>19182</v>
      </c>
      <c r="F4" s="35">
        <f>D4-E4</f>
        <v>460818</v>
      </c>
      <c r="G4" s="36" t="s">
        <v>152</v>
      </c>
    </row>
    <row r="5" spans="1:9" x14ac:dyDescent="0.3">
      <c r="A5" s="2" t="s">
        <v>155</v>
      </c>
      <c r="B5" s="11" t="s">
        <v>3</v>
      </c>
      <c r="C5" s="2"/>
      <c r="D5" s="15">
        <v>240000</v>
      </c>
      <c r="E5" s="35"/>
      <c r="F5" s="35">
        <f>D5-E5</f>
        <v>240000</v>
      </c>
      <c r="G5" s="35"/>
    </row>
    <row r="6" spans="1:9" x14ac:dyDescent="0.3">
      <c r="A6" s="2" t="s">
        <v>158</v>
      </c>
      <c r="B6" s="12" t="s">
        <v>4</v>
      </c>
      <c r="C6" s="2"/>
      <c r="D6" s="16">
        <v>120000</v>
      </c>
      <c r="E6" s="35"/>
      <c r="F6" s="35">
        <f>D6-E6</f>
        <v>120000</v>
      </c>
      <c r="G6" s="35"/>
    </row>
    <row r="7" spans="1:9" ht="158.4" x14ac:dyDescent="0.3">
      <c r="A7" s="2" t="s">
        <v>156</v>
      </c>
      <c r="B7" s="33" t="s">
        <v>5</v>
      </c>
      <c r="C7" s="2"/>
      <c r="D7" s="17">
        <v>540000</v>
      </c>
      <c r="E7" s="43">
        <v>80330.532000000021</v>
      </c>
      <c r="F7" s="35">
        <f>D7-E7</f>
        <v>459669.46799999999</v>
      </c>
      <c r="G7" s="41" t="s">
        <v>145</v>
      </c>
    </row>
    <row r="8" spans="1:9" x14ac:dyDescent="0.3">
      <c r="A8" s="2" t="s">
        <v>157</v>
      </c>
      <c r="B8" s="13" t="s">
        <v>6</v>
      </c>
      <c r="C8" s="2"/>
      <c r="D8" s="17">
        <v>180000</v>
      </c>
      <c r="E8" s="35"/>
      <c r="F8" s="35">
        <f t="shared" ref="F8" si="0">D8-E8</f>
        <v>180000</v>
      </c>
      <c r="G8" s="35"/>
    </row>
    <row r="9" spans="1:9" x14ac:dyDescent="0.3">
      <c r="A9" s="21"/>
      <c r="B9" s="21" t="s">
        <v>8</v>
      </c>
      <c r="C9" s="21"/>
      <c r="D9" s="22">
        <f>SUM(D3:D8)</f>
        <v>1584000</v>
      </c>
      <c r="E9" s="22">
        <f>SUM(E3:E8)</f>
        <v>99512.532000000021</v>
      </c>
      <c r="F9" s="22">
        <f>SUM(F3:F8)</f>
        <v>1484487.4679999999</v>
      </c>
      <c r="G9" s="22"/>
    </row>
    <row r="11" spans="1:9" x14ac:dyDescent="0.3">
      <c r="A11" t="s">
        <v>127</v>
      </c>
    </row>
    <row r="12" spans="1:9" ht="27" x14ac:dyDescent="0.3">
      <c r="A12" s="1" t="s">
        <v>15</v>
      </c>
      <c r="B12" s="1" t="s">
        <v>16</v>
      </c>
      <c r="C12" s="1" t="s">
        <v>17</v>
      </c>
      <c r="D12" s="1" t="s">
        <v>160</v>
      </c>
      <c r="E12" s="1" t="s">
        <v>122</v>
      </c>
      <c r="F12" s="1" t="s">
        <v>123</v>
      </c>
      <c r="G12" s="1" t="s">
        <v>124</v>
      </c>
    </row>
    <row r="13" spans="1:9" ht="27" x14ac:dyDescent="0.3">
      <c r="A13" s="2" t="s">
        <v>161</v>
      </c>
      <c r="B13" s="13" t="s">
        <v>9</v>
      </c>
      <c r="C13" s="2"/>
      <c r="D13" s="14">
        <v>43722</v>
      </c>
      <c r="E13" s="43">
        <v>10939.092000000001</v>
      </c>
      <c r="F13" s="35">
        <f>D13-E13</f>
        <v>32782.907999999996</v>
      </c>
      <c r="G13" s="37" t="s">
        <v>172</v>
      </c>
    </row>
    <row r="14" spans="1:9" ht="149.4" customHeight="1" x14ac:dyDescent="0.3">
      <c r="A14" s="64" t="s">
        <v>163</v>
      </c>
      <c r="B14" s="13" t="s">
        <v>11</v>
      </c>
      <c r="C14" s="2"/>
      <c r="D14" s="14">
        <v>323696</v>
      </c>
      <c r="E14" s="44">
        <v>172134.98799999998</v>
      </c>
      <c r="F14" s="35">
        <f>D14-E14</f>
        <v>151561.01200000002</v>
      </c>
      <c r="G14" s="41" t="s">
        <v>148</v>
      </c>
      <c r="I14" s="40"/>
    </row>
    <row r="15" spans="1:9" x14ac:dyDescent="0.3">
      <c r="A15" s="21"/>
      <c r="B15" s="21" t="s">
        <v>8</v>
      </c>
      <c r="C15" s="21"/>
      <c r="D15" s="22">
        <f>SUM(D13:D14)</f>
        <v>367418</v>
      </c>
      <c r="E15" s="22">
        <f t="shared" ref="E15:F15" si="1">SUM(E13:E14)</f>
        <v>183074.08</v>
      </c>
      <c r="F15" s="22">
        <f t="shared" si="1"/>
        <v>184343.92</v>
      </c>
      <c r="G15" s="22"/>
    </row>
    <row r="18" spans="1:1" x14ac:dyDescent="0.3">
      <c r="A18" s="40"/>
    </row>
  </sheetData>
  <pageMargins left="0.25" right="0.25" top="0.75" bottom="0.75" header="0.3" footer="0.3"/>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ACF7B-414F-41B2-AE6C-D1E6C63FFDB4}">
  <sheetPr>
    <tabColor rgb="FF92D050"/>
  </sheetPr>
  <dimension ref="A2:H57"/>
  <sheetViews>
    <sheetView tabSelected="1" topLeftCell="B4" zoomScale="90" zoomScaleNormal="90" workbookViewId="0">
      <selection activeCell="G8" sqref="G8"/>
    </sheetView>
  </sheetViews>
  <sheetFormatPr defaultColWidth="9.109375" defaultRowHeight="13.8" x14ac:dyDescent="0.25"/>
  <cols>
    <col min="1" max="1" width="24.6640625" style="19" customWidth="1"/>
    <col min="2" max="2" width="37.44140625" style="19" customWidth="1"/>
    <col min="3" max="3" width="54.33203125" style="19" customWidth="1"/>
    <col min="4" max="4" width="16.33203125" style="19" customWidth="1"/>
    <col min="5" max="5" width="22.109375" style="19" customWidth="1"/>
    <col min="6" max="6" width="16.109375" style="19" bestFit="1" customWidth="1"/>
    <col min="7" max="7" width="63.6640625" style="19" customWidth="1"/>
    <col min="8" max="8" width="15.6640625" style="19" customWidth="1"/>
    <col min="9" max="16384" width="9.109375" style="19"/>
  </cols>
  <sheetData>
    <row r="2" spans="1:8" ht="26.4" x14ac:dyDescent="0.25">
      <c r="A2" s="1" t="s">
        <v>15</v>
      </c>
      <c r="B2" s="1" t="s">
        <v>16</v>
      </c>
      <c r="C2" s="1" t="s">
        <v>17</v>
      </c>
      <c r="D2" s="1" t="s">
        <v>160</v>
      </c>
      <c r="E2" s="1" t="s">
        <v>171</v>
      </c>
      <c r="F2" s="1" t="s">
        <v>123</v>
      </c>
      <c r="G2" s="1" t="s">
        <v>124</v>
      </c>
    </row>
    <row r="3" spans="1:8" ht="145.19999999999999" x14ac:dyDescent="0.25">
      <c r="A3" s="2" t="s">
        <v>18</v>
      </c>
      <c r="B3" s="2" t="s">
        <v>19</v>
      </c>
      <c r="C3" s="2" t="s">
        <v>20</v>
      </c>
      <c r="D3" s="3">
        <v>249304.8</v>
      </c>
      <c r="E3" s="45">
        <v>249304.8</v>
      </c>
      <c r="F3" s="35">
        <f t="shared" ref="F3:F29" si="0">D3-E3</f>
        <v>0</v>
      </c>
      <c r="G3" s="35" t="s">
        <v>128</v>
      </c>
    </row>
    <row r="4" spans="1:8" ht="118.8" x14ac:dyDescent="0.25">
      <c r="A4" s="2" t="s">
        <v>21</v>
      </c>
      <c r="B4" s="2" t="s">
        <v>22</v>
      </c>
      <c r="C4" s="2" t="s">
        <v>23</v>
      </c>
      <c r="D4" s="3">
        <v>180000</v>
      </c>
      <c r="E4" s="45">
        <v>0</v>
      </c>
      <c r="F4" s="35">
        <f t="shared" si="0"/>
        <v>180000</v>
      </c>
      <c r="G4" s="36" t="s">
        <v>129</v>
      </c>
    </row>
    <row r="5" spans="1:8" ht="92.4" x14ac:dyDescent="0.25">
      <c r="A5" s="2" t="s">
        <v>24</v>
      </c>
      <c r="B5" s="2" t="s">
        <v>25</v>
      </c>
      <c r="C5" s="2" t="s">
        <v>26</v>
      </c>
      <c r="D5" s="3">
        <v>180000</v>
      </c>
      <c r="E5" s="45">
        <v>0</v>
      </c>
      <c r="F5" s="35">
        <f t="shared" si="0"/>
        <v>180000</v>
      </c>
      <c r="G5" s="35" t="s">
        <v>130</v>
      </c>
    </row>
    <row r="6" spans="1:8" ht="52.8" x14ac:dyDescent="0.25">
      <c r="A6" s="2" t="s">
        <v>27</v>
      </c>
      <c r="B6" s="2" t="s">
        <v>28</v>
      </c>
      <c r="C6" s="2" t="s">
        <v>29</v>
      </c>
      <c r="D6" s="3">
        <v>146679.6</v>
      </c>
      <c r="E6" s="43">
        <v>102624</v>
      </c>
      <c r="F6" s="35">
        <f t="shared" si="0"/>
        <v>44055.600000000006</v>
      </c>
      <c r="G6" s="35" t="s">
        <v>131</v>
      </c>
      <c r="H6" s="42"/>
    </row>
    <row r="7" spans="1:8" ht="52.8" x14ac:dyDescent="0.25">
      <c r="A7" s="2" t="s">
        <v>30</v>
      </c>
      <c r="B7" s="2" t="s">
        <v>31</v>
      </c>
      <c r="C7" s="2" t="s">
        <v>32</v>
      </c>
      <c r="D7" s="3">
        <v>296076</v>
      </c>
      <c r="E7" s="45">
        <v>59215.199999999997</v>
      </c>
      <c r="F7" s="35">
        <f t="shared" si="0"/>
        <v>236860.79999999999</v>
      </c>
      <c r="G7" s="35" t="s">
        <v>132</v>
      </c>
    </row>
    <row r="8" spans="1:8" ht="92.4" x14ac:dyDescent="0.25">
      <c r="A8" s="2" t="s">
        <v>33</v>
      </c>
      <c r="B8" s="2" t="s">
        <v>34</v>
      </c>
      <c r="C8" s="2" t="s">
        <v>35</v>
      </c>
      <c r="D8" s="3">
        <v>180000</v>
      </c>
      <c r="E8" s="43">
        <v>115615.2</v>
      </c>
      <c r="F8" s="35">
        <f t="shared" si="0"/>
        <v>64384.800000000003</v>
      </c>
      <c r="G8" s="35" t="s">
        <v>173</v>
      </c>
      <c r="H8" s="42"/>
    </row>
    <row r="9" spans="1:8" ht="66" x14ac:dyDescent="0.25">
      <c r="A9" s="2" t="s">
        <v>36</v>
      </c>
      <c r="B9" s="2" t="s">
        <v>37</v>
      </c>
      <c r="C9" s="2" t="s">
        <v>38</v>
      </c>
      <c r="D9" s="3">
        <v>36000</v>
      </c>
      <c r="E9" s="44">
        <v>20448</v>
      </c>
      <c r="F9" s="35">
        <f t="shared" si="0"/>
        <v>15552</v>
      </c>
      <c r="G9" s="37" t="s">
        <v>133</v>
      </c>
    </row>
    <row r="10" spans="1:8" ht="92.4" x14ac:dyDescent="0.25">
      <c r="A10" s="2" t="s">
        <v>39</v>
      </c>
      <c r="B10" s="2" t="s">
        <v>40</v>
      </c>
      <c r="C10" s="2" t="s">
        <v>41</v>
      </c>
      <c r="D10" s="3">
        <v>60000</v>
      </c>
      <c r="E10" s="44">
        <v>0</v>
      </c>
      <c r="F10" s="35">
        <f t="shared" si="0"/>
        <v>60000</v>
      </c>
      <c r="G10" s="37"/>
    </row>
    <row r="11" spans="1:8" ht="79.2" x14ac:dyDescent="0.25">
      <c r="A11" s="2" t="s">
        <v>42</v>
      </c>
      <c r="B11" s="2" t="s">
        <v>43</v>
      </c>
      <c r="C11" s="2" t="s">
        <v>44</v>
      </c>
      <c r="D11" s="3">
        <v>120000</v>
      </c>
      <c r="E11" s="44">
        <v>0</v>
      </c>
      <c r="F11" s="35">
        <f t="shared" si="0"/>
        <v>120000</v>
      </c>
      <c r="G11" s="37"/>
    </row>
    <row r="12" spans="1:8" ht="52.8" x14ac:dyDescent="0.25">
      <c r="A12" s="4" t="s">
        <v>45</v>
      </c>
      <c r="B12" s="4" t="s">
        <v>46</v>
      </c>
      <c r="C12" s="4" t="s">
        <v>47</v>
      </c>
      <c r="D12" s="5">
        <v>4996.8</v>
      </c>
      <c r="E12" s="43">
        <v>1430.9849999999999</v>
      </c>
      <c r="F12" s="35">
        <f t="shared" si="0"/>
        <v>3565.8150000000005</v>
      </c>
      <c r="G12" s="37" t="s">
        <v>134</v>
      </c>
    </row>
    <row r="13" spans="1:8" ht="79.2" x14ac:dyDescent="0.25">
      <c r="A13" s="2" t="s">
        <v>48</v>
      </c>
      <c r="B13" s="2" t="s">
        <v>49</v>
      </c>
      <c r="C13" s="2" t="s">
        <v>50</v>
      </c>
      <c r="D13" s="3">
        <v>36000</v>
      </c>
      <c r="E13" s="44">
        <v>0</v>
      </c>
      <c r="F13" s="35">
        <f t="shared" si="0"/>
        <v>36000</v>
      </c>
      <c r="G13" s="37"/>
    </row>
    <row r="14" spans="1:8" ht="66" x14ac:dyDescent="0.25">
      <c r="A14" s="2" t="s">
        <v>51</v>
      </c>
      <c r="B14" s="2" t="s">
        <v>52</v>
      </c>
      <c r="C14" s="2" t="s">
        <v>53</v>
      </c>
      <c r="D14" s="3">
        <v>36000</v>
      </c>
      <c r="E14" s="44">
        <v>0</v>
      </c>
      <c r="F14" s="35">
        <f t="shared" si="0"/>
        <v>36000</v>
      </c>
      <c r="G14" s="37"/>
    </row>
    <row r="15" spans="1:8" ht="66" x14ac:dyDescent="0.25">
      <c r="A15" s="2" t="s">
        <v>54</v>
      </c>
      <c r="B15" s="2" t="s">
        <v>55</v>
      </c>
      <c r="C15" s="2" t="s">
        <v>56</v>
      </c>
      <c r="D15" s="3">
        <v>36000</v>
      </c>
      <c r="E15" s="44">
        <v>0</v>
      </c>
      <c r="F15" s="35">
        <f t="shared" si="0"/>
        <v>36000</v>
      </c>
      <c r="G15" s="37"/>
    </row>
    <row r="16" spans="1:8" ht="92.4" x14ac:dyDescent="0.25">
      <c r="A16" s="2" t="s">
        <v>57</v>
      </c>
      <c r="B16" s="2" t="s">
        <v>58</v>
      </c>
      <c r="C16" s="2" t="s">
        <v>59</v>
      </c>
      <c r="D16" s="3">
        <v>84000</v>
      </c>
      <c r="E16" s="44">
        <v>53832</v>
      </c>
      <c r="F16" s="35">
        <f t="shared" si="0"/>
        <v>30168</v>
      </c>
      <c r="G16" s="37" t="s">
        <v>135</v>
      </c>
    </row>
    <row r="17" spans="1:8" ht="92.4" x14ac:dyDescent="0.25">
      <c r="A17" s="2" t="s">
        <v>60</v>
      </c>
      <c r="B17" s="2" t="s">
        <v>61</v>
      </c>
      <c r="C17" s="2" t="s">
        <v>62</v>
      </c>
      <c r="D17" s="3">
        <v>36000</v>
      </c>
      <c r="E17" s="44">
        <v>0</v>
      </c>
      <c r="F17" s="35">
        <f t="shared" si="0"/>
        <v>36000</v>
      </c>
      <c r="G17" s="37" t="s">
        <v>136</v>
      </c>
    </row>
    <row r="18" spans="1:8" ht="145.19999999999999" x14ac:dyDescent="0.25">
      <c r="A18" s="2" t="s">
        <v>63</v>
      </c>
      <c r="B18" s="2" t="s">
        <v>64</v>
      </c>
      <c r="C18" s="2" t="s">
        <v>65</v>
      </c>
      <c r="D18" s="5">
        <v>120000</v>
      </c>
      <c r="E18" s="44">
        <v>0</v>
      </c>
      <c r="F18" s="35">
        <f t="shared" si="0"/>
        <v>120000</v>
      </c>
      <c r="G18" s="37" t="s">
        <v>137</v>
      </c>
    </row>
    <row r="19" spans="1:8" ht="39.6" x14ac:dyDescent="0.25">
      <c r="A19" s="2" t="s">
        <v>66</v>
      </c>
      <c r="B19" s="2" t="s">
        <v>67</v>
      </c>
      <c r="C19" s="2" t="s">
        <v>68</v>
      </c>
      <c r="D19" s="3">
        <v>18000</v>
      </c>
      <c r="E19" s="44">
        <v>0</v>
      </c>
      <c r="F19" s="35">
        <f t="shared" si="0"/>
        <v>18000</v>
      </c>
      <c r="G19" s="37"/>
    </row>
    <row r="20" spans="1:8" ht="66" x14ac:dyDescent="0.25">
      <c r="A20" s="2" t="s">
        <v>69</v>
      </c>
      <c r="B20" s="2" t="s">
        <v>70</v>
      </c>
      <c r="C20" s="2" t="s">
        <v>71</v>
      </c>
      <c r="D20" s="3">
        <v>60000</v>
      </c>
      <c r="E20" s="44">
        <v>42594</v>
      </c>
      <c r="F20" s="35">
        <f t="shared" si="0"/>
        <v>17406</v>
      </c>
      <c r="G20" s="37" t="s">
        <v>138</v>
      </c>
    </row>
    <row r="21" spans="1:8" ht="79.2" x14ac:dyDescent="0.25">
      <c r="A21" s="2" t="s">
        <v>72</v>
      </c>
      <c r="B21" s="2" t="s">
        <v>73</v>
      </c>
      <c r="C21" s="2" t="s">
        <v>74</v>
      </c>
      <c r="D21" s="3">
        <v>60000</v>
      </c>
      <c r="E21" s="44">
        <v>0</v>
      </c>
      <c r="F21" s="35">
        <f t="shared" si="0"/>
        <v>60000</v>
      </c>
      <c r="G21" s="37"/>
    </row>
    <row r="22" spans="1:8" ht="105.6" x14ac:dyDescent="0.25">
      <c r="A22" s="2" t="s">
        <v>75</v>
      </c>
      <c r="B22" s="2" t="s">
        <v>76</v>
      </c>
      <c r="C22" s="2" t="s">
        <v>77</v>
      </c>
      <c r="D22" s="3">
        <v>360000</v>
      </c>
      <c r="E22" s="44">
        <v>0</v>
      </c>
      <c r="F22" s="35">
        <f t="shared" si="0"/>
        <v>360000</v>
      </c>
      <c r="G22" s="37" t="s">
        <v>144</v>
      </c>
    </row>
    <row r="23" spans="1:8" ht="79.2" x14ac:dyDescent="0.25">
      <c r="A23" s="2" t="s">
        <v>78</v>
      </c>
      <c r="B23" s="2" t="s">
        <v>79</v>
      </c>
      <c r="C23" s="2" t="s">
        <v>80</v>
      </c>
      <c r="D23" s="3">
        <v>60000</v>
      </c>
      <c r="E23" s="43">
        <v>76680</v>
      </c>
      <c r="F23" s="46">
        <f t="shared" si="0"/>
        <v>-16680</v>
      </c>
      <c r="G23" s="37" t="s">
        <v>174</v>
      </c>
      <c r="H23" s="42"/>
    </row>
    <row r="24" spans="1:8" ht="52.8" x14ac:dyDescent="0.25">
      <c r="A24" s="2" t="s">
        <v>81</v>
      </c>
      <c r="B24" s="2" t="s">
        <v>82</v>
      </c>
      <c r="C24" s="2" t="s">
        <v>83</v>
      </c>
      <c r="D24" s="3">
        <v>60000</v>
      </c>
      <c r="E24" s="44">
        <v>0</v>
      </c>
      <c r="F24" s="35">
        <f t="shared" si="0"/>
        <v>60000</v>
      </c>
      <c r="G24" s="37" t="s">
        <v>141</v>
      </c>
    </row>
    <row r="25" spans="1:8" ht="52.8" x14ac:dyDescent="0.25">
      <c r="A25" s="2" t="s">
        <v>84</v>
      </c>
      <c r="B25" s="2" t="s">
        <v>85</v>
      </c>
      <c r="C25" s="2" t="s">
        <v>86</v>
      </c>
      <c r="D25" s="3">
        <v>120000</v>
      </c>
      <c r="E25" s="44">
        <v>30000</v>
      </c>
      <c r="F25" s="35">
        <f t="shared" si="0"/>
        <v>90000</v>
      </c>
      <c r="G25" s="37" t="s">
        <v>142</v>
      </c>
    </row>
    <row r="26" spans="1:8" ht="92.4" x14ac:dyDescent="0.25">
      <c r="A26" s="2" t="s">
        <v>87</v>
      </c>
      <c r="B26" s="2" t="s">
        <v>88</v>
      </c>
      <c r="C26" s="2" t="s">
        <v>89</v>
      </c>
      <c r="D26" s="3">
        <v>120000</v>
      </c>
      <c r="E26" s="44">
        <v>47070</v>
      </c>
      <c r="F26" s="35">
        <f t="shared" si="0"/>
        <v>72930</v>
      </c>
      <c r="G26" s="37" t="s">
        <v>143</v>
      </c>
    </row>
    <row r="27" spans="1:8" ht="26.4" x14ac:dyDescent="0.25">
      <c r="A27" s="2" t="s">
        <v>90</v>
      </c>
      <c r="B27" s="2" t="s">
        <v>91</v>
      </c>
      <c r="C27" s="2" t="s">
        <v>92</v>
      </c>
      <c r="D27" s="3">
        <v>36000</v>
      </c>
      <c r="E27" s="44">
        <v>34200</v>
      </c>
      <c r="F27" s="35">
        <f t="shared" si="0"/>
        <v>1800</v>
      </c>
      <c r="G27" s="37" t="s">
        <v>146</v>
      </c>
    </row>
    <row r="28" spans="1:8" ht="39.6" x14ac:dyDescent="0.25">
      <c r="A28" s="2" t="s">
        <v>93</v>
      </c>
      <c r="B28" s="2" t="s">
        <v>94</v>
      </c>
      <c r="C28" s="2" t="s">
        <v>95</v>
      </c>
      <c r="D28" s="5">
        <v>60000</v>
      </c>
      <c r="E28" s="44">
        <v>42593.675999999999</v>
      </c>
      <c r="F28" s="35">
        <f t="shared" si="0"/>
        <v>17406.324000000001</v>
      </c>
      <c r="G28" s="37" t="s">
        <v>147</v>
      </c>
    </row>
    <row r="29" spans="1:8" x14ac:dyDescent="0.25">
      <c r="A29" s="2"/>
      <c r="B29" s="2" t="s">
        <v>125</v>
      </c>
      <c r="C29" s="2"/>
      <c r="D29" s="5">
        <v>1362761</v>
      </c>
      <c r="E29" s="44">
        <v>573597</v>
      </c>
      <c r="F29" s="35">
        <f t="shared" si="0"/>
        <v>789164</v>
      </c>
      <c r="G29" s="37"/>
    </row>
    <row r="30" spans="1:8" x14ac:dyDescent="0.25">
      <c r="A30" s="6"/>
      <c r="B30" s="25" t="s">
        <v>8</v>
      </c>
      <c r="C30" s="25"/>
      <c r="D30" s="26">
        <f>SUM(D3:D29)</f>
        <v>4117818.2</v>
      </c>
      <c r="E30" s="26">
        <f>SUM(E3:E29)</f>
        <v>1449204.861</v>
      </c>
      <c r="F30" s="26">
        <f>SUM(F3:F29)</f>
        <v>2668613.3389999997</v>
      </c>
      <c r="G30" s="27"/>
    </row>
    <row r="31" spans="1:8" x14ac:dyDescent="0.25">
      <c r="E31" s="28"/>
    </row>
    <row r="32" spans="1:8" x14ac:dyDescent="0.25">
      <c r="D32" s="28"/>
    </row>
    <row r="52" spans="2:3" x14ac:dyDescent="0.25">
      <c r="B52" s="32"/>
      <c r="C52" s="32"/>
    </row>
    <row r="53" spans="2:3" x14ac:dyDescent="0.25">
      <c r="B53" s="32"/>
      <c r="C53" s="32"/>
    </row>
    <row r="54" spans="2:3" x14ac:dyDescent="0.25">
      <c r="B54" s="32"/>
      <c r="C54" s="32"/>
    </row>
    <row r="55" spans="2:3" x14ac:dyDescent="0.25">
      <c r="B55" s="32"/>
      <c r="C55" s="32"/>
    </row>
    <row r="56" spans="2:3" x14ac:dyDescent="0.25">
      <c r="B56" s="32"/>
      <c r="C56" s="32"/>
    </row>
    <row r="57" spans="2:3" x14ac:dyDescent="0.25">
      <c r="B57" s="32"/>
      <c r="C57" s="32"/>
    </row>
  </sheetData>
  <autoFilter ref="A2:F31" xr:uid="{F6AACF7B-414F-41B2-AE6C-D1E6C63FFDB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68BA3-E2D9-4836-B57C-9E4F56870A53}">
  <sheetPr>
    <tabColor rgb="FF92D050"/>
  </sheetPr>
  <dimension ref="A2:I28"/>
  <sheetViews>
    <sheetView topLeftCell="A6" zoomScaleNormal="100" workbookViewId="0">
      <selection activeCell="C3" sqref="C3"/>
    </sheetView>
  </sheetViews>
  <sheetFormatPr defaultColWidth="33.88671875" defaultRowHeight="14.4" x14ac:dyDescent="0.3"/>
  <cols>
    <col min="1" max="1" width="10.6640625" style="19" bestFit="1" customWidth="1"/>
    <col min="2" max="2" width="33" style="19" bestFit="1" customWidth="1"/>
    <col min="3" max="3" width="45.33203125" style="19" customWidth="1"/>
    <col min="4" max="6" width="20.88671875" style="19" customWidth="1"/>
    <col min="7" max="7" width="77.5546875" style="19" customWidth="1"/>
    <col min="8" max="8" width="19.33203125" style="19" hidden="1" customWidth="1"/>
    <col min="9" max="9" width="23.21875" customWidth="1"/>
    <col min="10" max="16384" width="33.88671875" style="19"/>
  </cols>
  <sheetData>
    <row r="2" spans="1:9" ht="27" x14ac:dyDescent="0.3">
      <c r="A2" s="1" t="s">
        <v>15</v>
      </c>
      <c r="B2" s="1" t="s">
        <v>16</v>
      </c>
      <c r="C2" s="1" t="s">
        <v>17</v>
      </c>
      <c r="D2" s="1" t="s">
        <v>160</v>
      </c>
      <c r="E2" s="1" t="s">
        <v>122</v>
      </c>
      <c r="F2" s="1" t="s">
        <v>123</v>
      </c>
      <c r="G2" s="1" t="s">
        <v>124</v>
      </c>
      <c r="H2" s="1" t="s">
        <v>96</v>
      </c>
    </row>
    <row r="3" spans="1:9" ht="264.60000000000002" x14ac:dyDescent="0.3">
      <c r="A3" s="2" t="s">
        <v>97</v>
      </c>
      <c r="B3" s="2" t="s">
        <v>98</v>
      </c>
      <c r="C3" s="2" t="s">
        <v>100</v>
      </c>
      <c r="D3" s="3">
        <v>60000</v>
      </c>
      <c r="E3" s="45">
        <v>21490.799999999999</v>
      </c>
      <c r="F3" s="35">
        <f t="shared" ref="F3:F10" si="0">D3-E3</f>
        <v>38509.199999999997</v>
      </c>
      <c r="G3" s="35" t="s">
        <v>149</v>
      </c>
      <c r="H3" s="6" t="s">
        <v>99</v>
      </c>
    </row>
    <row r="4" spans="1:9" s="20" customFormat="1" ht="39.6" x14ac:dyDescent="0.25">
      <c r="A4" s="7" t="s">
        <v>101</v>
      </c>
      <c r="B4" s="7" t="s">
        <v>102</v>
      </c>
      <c r="C4" s="7" t="s">
        <v>103</v>
      </c>
      <c r="D4" s="8">
        <v>84000</v>
      </c>
      <c r="E4" s="45">
        <v>44461.2</v>
      </c>
      <c r="F4" s="35">
        <f t="shared" si="0"/>
        <v>39538.800000000003</v>
      </c>
      <c r="G4" s="36" t="s">
        <v>153</v>
      </c>
      <c r="H4" s="9" t="s">
        <v>7</v>
      </c>
    </row>
    <row r="5" spans="1:9" ht="40.200000000000003" x14ac:dyDescent="0.3">
      <c r="A5" s="2" t="s">
        <v>104</v>
      </c>
      <c r="B5" s="2" t="s">
        <v>105</v>
      </c>
      <c r="C5" s="2" t="s">
        <v>106</v>
      </c>
      <c r="D5" s="3">
        <v>12000</v>
      </c>
      <c r="E5" s="45">
        <v>0</v>
      </c>
      <c r="F5" s="35">
        <f t="shared" si="0"/>
        <v>12000</v>
      </c>
      <c r="G5" s="35" t="s">
        <v>154</v>
      </c>
      <c r="H5" s="6" t="s">
        <v>7</v>
      </c>
    </row>
    <row r="6" spans="1:9" ht="66.599999999999994" x14ac:dyDescent="0.3">
      <c r="A6" s="2" t="s">
        <v>107</v>
      </c>
      <c r="B6" s="2" t="s">
        <v>108</v>
      </c>
      <c r="C6" s="2" t="s">
        <v>110</v>
      </c>
      <c r="D6" s="3">
        <v>30000</v>
      </c>
      <c r="E6" s="45">
        <v>18721.2</v>
      </c>
      <c r="F6" s="35">
        <f t="shared" si="0"/>
        <v>11278.8</v>
      </c>
      <c r="G6" s="35" t="s">
        <v>150</v>
      </c>
      <c r="H6" s="6" t="s">
        <v>109</v>
      </c>
    </row>
    <row r="7" spans="1:9" ht="66.599999999999994" x14ac:dyDescent="0.3">
      <c r="A7" s="2" t="s">
        <v>111</v>
      </c>
      <c r="B7" s="2" t="s">
        <v>112</v>
      </c>
      <c r="C7" s="2" t="s">
        <v>120</v>
      </c>
      <c r="D7" s="3">
        <v>60000</v>
      </c>
      <c r="E7" s="45">
        <v>15768</v>
      </c>
      <c r="F7" s="35">
        <f t="shared" si="0"/>
        <v>44232</v>
      </c>
      <c r="G7" s="35" t="s">
        <v>151</v>
      </c>
      <c r="H7" s="2" t="s">
        <v>2</v>
      </c>
    </row>
    <row r="8" spans="1:9" ht="238.2" x14ac:dyDescent="0.3">
      <c r="A8" s="2" t="s">
        <v>113</v>
      </c>
      <c r="B8" s="2" t="s">
        <v>114</v>
      </c>
      <c r="C8" s="2" t="s">
        <v>116</v>
      </c>
      <c r="D8" s="3">
        <v>186000</v>
      </c>
      <c r="E8" s="45">
        <v>85050</v>
      </c>
      <c r="F8" s="35">
        <f t="shared" si="0"/>
        <v>100950</v>
      </c>
      <c r="G8" s="35" t="s">
        <v>139</v>
      </c>
      <c r="H8" s="6" t="s">
        <v>115</v>
      </c>
    </row>
    <row r="9" spans="1:9" ht="67.8" customHeight="1" x14ac:dyDescent="0.25">
      <c r="A9" s="2" t="s">
        <v>117</v>
      </c>
      <c r="B9" s="2" t="s">
        <v>118</v>
      </c>
      <c r="C9" s="2" t="s">
        <v>121</v>
      </c>
      <c r="D9" s="10">
        <v>390000</v>
      </c>
      <c r="E9" s="44">
        <v>143826.70799999998</v>
      </c>
      <c r="F9" s="35">
        <f t="shared" si="0"/>
        <v>246173.29200000002</v>
      </c>
      <c r="G9" s="37" t="s">
        <v>140</v>
      </c>
      <c r="H9" s="6" t="s">
        <v>119</v>
      </c>
      <c r="I9" s="42"/>
    </row>
    <row r="10" spans="1:9" ht="13.8" x14ac:dyDescent="0.25">
      <c r="A10" s="2"/>
      <c r="B10" s="2" t="s">
        <v>125</v>
      </c>
      <c r="C10" s="2"/>
      <c r="D10" s="10">
        <v>564056</v>
      </c>
      <c r="E10" s="44">
        <v>275794</v>
      </c>
      <c r="F10" s="35">
        <f t="shared" si="0"/>
        <v>288262</v>
      </c>
      <c r="G10" s="37"/>
      <c r="H10" s="6"/>
      <c r="I10" s="19"/>
    </row>
    <row r="11" spans="1:9" s="23" customFormat="1" ht="13.8" x14ac:dyDescent="0.25">
      <c r="A11" s="21"/>
      <c r="B11" s="21" t="s">
        <v>8</v>
      </c>
      <c r="C11" s="21"/>
      <c r="D11" s="22">
        <f>SUM(D3:D10)</f>
        <v>1386056</v>
      </c>
      <c r="E11" s="22">
        <f>SUM(E3:E10)</f>
        <v>605111.90800000005</v>
      </c>
      <c r="F11" s="22">
        <f>SUM(F3:F10)</f>
        <v>780944.09199999995</v>
      </c>
      <c r="G11" s="22"/>
      <c r="H11" s="21"/>
    </row>
    <row r="12" spans="1:9" ht="13.8" x14ac:dyDescent="0.25">
      <c r="I12" s="19"/>
    </row>
    <row r="13" spans="1:9" ht="13.8" x14ac:dyDescent="0.25">
      <c r="D13" s="34"/>
      <c r="E13" s="34"/>
      <c r="F13" s="34"/>
      <c r="G13" s="34"/>
      <c r="I13" s="19"/>
    </row>
    <row r="15" spans="1:9" ht="13.8" x14ac:dyDescent="0.25">
      <c r="H15" s="18"/>
      <c r="I15" s="19"/>
    </row>
    <row r="16" spans="1:9" ht="13.8" x14ac:dyDescent="0.25">
      <c r="H16" s="18"/>
      <c r="I16" s="19"/>
    </row>
    <row r="17" spans="1:9" ht="13.8" x14ac:dyDescent="0.25">
      <c r="H17" s="18"/>
      <c r="I17" s="19"/>
    </row>
    <row r="18" spans="1:9" ht="13.8" x14ac:dyDescent="0.25">
      <c r="H18" s="18"/>
      <c r="I18" s="19"/>
    </row>
    <row r="19" spans="1:9" ht="13.8" x14ac:dyDescent="0.25">
      <c r="H19" s="18"/>
      <c r="I19" s="19"/>
    </row>
    <row r="20" spans="1:9" ht="13.8" x14ac:dyDescent="0.25">
      <c r="H20" s="18"/>
      <c r="I20" s="19"/>
    </row>
    <row r="21" spans="1:9" s="30" customFormat="1" ht="13.8" x14ac:dyDescent="0.25">
      <c r="H21" s="31"/>
    </row>
    <row r="22" spans="1:9" s="30" customFormat="1" ht="13.8" x14ac:dyDescent="0.25">
      <c r="H22" s="31"/>
    </row>
    <row r="23" spans="1:9" s="30" customFormat="1" ht="13.8" x14ac:dyDescent="0.25">
      <c r="H23" s="31"/>
    </row>
    <row r="24" spans="1:9" ht="13.8" x14ac:dyDescent="0.25">
      <c r="A24" s="29"/>
      <c r="H24" s="18"/>
      <c r="I24" s="19"/>
    </row>
    <row r="25" spans="1:9" ht="13.8" x14ac:dyDescent="0.25">
      <c r="H25" s="18"/>
      <c r="I25" s="19"/>
    </row>
    <row r="26" spans="1:9" ht="13.8" x14ac:dyDescent="0.25">
      <c r="H26" s="18"/>
      <c r="I26" s="19"/>
    </row>
    <row r="27" spans="1:9" ht="13.8" x14ac:dyDescent="0.25">
      <c r="H27" s="18"/>
      <c r="I27" s="19"/>
    </row>
    <row r="28" spans="1:9" ht="13.8" x14ac:dyDescent="0.25">
      <c r="A28" s="24"/>
      <c r="H28" s="18"/>
      <c r="I28" s="19"/>
    </row>
  </sheetData>
  <autoFilter ref="A2:H11" xr:uid="{C3168BA3-E2D9-4836-B57C-9E4F56870A5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15B3FCEBFC6244B81634EC0E64D8A80" ma:contentTypeVersion="18" ma:contentTypeDescription="Loo uus dokument" ma:contentTypeScope="" ma:versionID="5d8a07dc864c4c23feca8830f23255c2">
  <xsd:schema xmlns:xsd="http://www.w3.org/2001/XMLSchema" xmlns:xs="http://www.w3.org/2001/XMLSchema" xmlns:p="http://schemas.microsoft.com/office/2006/metadata/properties" xmlns:ns1="http://schemas.microsoft.com/sharepoint/v3" xmlns:ns2="d24211fe-2fdd-435b-b1e2-09bc66f8113b" xmlns:ns3="92c4f0f7-6723-422c-bd2b-2682e8f5fd57" targetNamespace="http://schemas.microsoft.com/office/2006/metadata/properties" ma:root="true" ma:fieldsID="420514f3156f7e48bcbe63b77060d907" ns1:_="" ns2:_="" ns3:_="">
    <xsd:import namespace="http://schemas.microsoft.com/sharepoint/v3"/>
    <xsd:import namespace="d24211fe-2fdd-435b-b1e2-09bc66f8113b"/>
    <xsd:import namespace="92c4f0f7-6723-422c-bd2b-2682e8f5fd5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1:_ip_UnifiedCompliancePolicyProperties" minOccurs="0"/>
                <xsd:element ref="ns1:_ip_UnifiedCompliancePolicyUIAction"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Ühtse nõuetele vastavuse poliitika atribuudid" ma:hidden="true" ma:internalName="_ip_UnifiedCompliancePolicyProperties">
      <xsd:simpleType>
        <xsd:restriction base="dms:Note"/>
      </xsd:simpleType>
    </xsd:element>
    <xsd:element name="_ip_UnifiedCompliancePolicyUIAction" ma:index="21" nillable="true" ma:displayName="Ühtse nõuetele vastavuse poliitika kasutajaliidesetoim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4211fe-2fdd-435b-b1e2-09bc66f811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2" nillable="true" ma:displayName="Location" ma:internalName="MediaServiceLocation" ma:readOnly="true">
      <xsd:simpleType>
        <xsd:restriction base="dms:Text"/>
      </xsd:simpleType>
    </xsd:element>
    <xsd:element name="lcf76f155ced4ddcb4097134ff3c332f" ma:index="24" nillable="true" ma:taxonomy="true" ma:internalName="lcf76f155ced4ddcb4097134ff3c332f" ma:taxonomyFieldName="MediaServiceImageTags" ma:displayName="Pildisildid" ma:readOnly="false" ma:fieldId="{5cf76f15-5ced-4ddc-b409-7134ff3c332f}" ma:taxonomyMulti="true" ma:sspId="d0dfdd9a-08aa-49ba-8b8c-1f0b5c74ee1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2c4f0f7-6723-422c-bd2b-2682e8f5fd57" elementFormDefault="qualified">
    <xsd:import namespace="http://schemas.microsoft.com/office/2006/documentManagement/types"/>
    <xsd:import namespace="http://schemas.microsoft.com/office/infopath/2007/PartnerControls"/>
    <xsd:element name="SharedWithUsers" ma:index="16"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Ühiskasutusse andmise üksikasjad" ma:internalName="SharedWithDetails" ma:readOnly="true">
      <xsd:simpleType>
        <xsd:restriction base="dms:Note">
          <xsd:maxLength value="255"/>
        </xsd:restriction>
      </xsd:simpleType>
    </xsd:element>
    <xsd:element name="TaxCatchAll" ma:index="25" nillable="true" ma:displayName="Taxonomy Catch All Column" ma:hidden="true" ma:list="{55ecd354-f1a7-48b7-b2aa-3b1218702959}" ma:internalName="TaxCatchAll" ma:showField="CatchAllData" ma:web="92c4f0f7-6723-422c-bd2b-2682e8f5fd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380989-AADA-43A0-839B-BA1D4E6F563E}">
  <ds:schemaRefs>
    <ds:schemaRef ds:uri="http://schemas.microsoft.com/sharepoint/v3/contenttype/forms"/>
  </ds:schemaRefs>
</ds:datastoreItem>
</file>

<file path=customXml/itemProps2.xml><?xml version="1.0" encoding="utf-8"?>
<ds:datastoreItem xmlns:ds="http://schemas.openxmlformats.org/officeDocument/2006/customXml" ds:itemID="{EC403E00-8382-4A7D-943C-B093F87F9C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24211fe-2fdd-435b-b1e2-09bc66f8113b"/>
    <ds:schemaRef ds:uri="92c4f0f7-6723-422c-bd2b-2682e8f5fd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Koond</vt:lpstr>
      <vt:lpstr>Arendusprojektid</vt:lpstr>
      <vt:lpstr>upTIS 2023</vt:lpstr>
      <vt:lpstr>TIS 2023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Jaarika Järviste</dc:creator>
  <cp:keywords/>
  <dc:description/>
  <cp:lastModifiedBy>Tõnis Jaagus</cp:lastModifiedBy>
  <cp:revision/>
  <cp:lastPrinted>2023-08-02T13:32:01Z</cp:lastPrinted>
  <dcterms:created xsi:type="dcterms:W3CDTF">2015-06-05T18:17:20Z</dcterms:created>
  <dcterms:modified xsi:type="dcterms:W3CDTF">2023-08-17T15:24:21Z</dcterms:modified>
  <cp:category/>
  <cp:contentStatus/>
</cp:coreProperties>
</file>